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eeprenton.sharepoint.com/Shared Documents/PROPERTY FILES/Newhaven/Port Offices/"/>
    </mc:Choice>
  </mc:AlternateContent>
  <xr:revisionPtr revIDLastSave="128" documentId="8_{45840087-EF18-43B0-94F3-F571A7F27EAF}" xr6:coauthVersionLast="47" xr6:coauthVersionMax="47" xr10:uidLastSave="{4630A305-B121-442C-A43E-E335AEC20A1D}"/>
  <bookViews>
    <workbookView xWindow="-98" yWindow="-98" windowWidth="21795" windowHeight="13996" firstSheet="1" activeTab="2" xr2:uid="{ABEDB840-B51B-4D81-BEDA-29ED006BAB19}"/>
  </bookViews>
  <sheets>
    <sheet name="Site Notes &amp; Val" sheetId="6" r:id="rId1"/>
    <sheet name="Client Info" sheetId="7" r:id="rId2"/>
    <sheet name="Marketing" sheetId="1" r:id="rId3"/>
    <sheet name="Enquiries" sheetId="2" r:id="rId4"/>
    <sheet name="M.List 5.10.22" sheetId="4" r:id="rId5"/>
    <sheet name="OFFERS" sheetId="8" r:id="rId6"/>
    <sheet name="Deal Progress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8" i="6" l="1"/>
  <c r="Q88" i="6" s="1"/>
  <c r="P87" i="6"/>
  <c r="P89" i="6" s="1"/>
  <c r="P78" i="6"/>
  <c r="P79" i="6" s="1"/>
  <c r="P70" i="6"/>
  <c r="P69" i="6"/>
  <c r="Q69" i="6" s="1"/>
  <c r="P68" i="6"/>
  <c r="Q68" i="6" s="1"/>
  <c r="Q70" i="6" s="1"/>
  <c r="P72" i="6" s="1"/>
  <c r="Q74" i="6" s="1"/>
  <c r="D78" i="6"/>
  <c r="J88" i="6"/>
  <c r="K88" i="6" s="1"/>
  <c r="D88" i="6"/>
  <c r="E88" i="6" s="1"/>
  <c r="J87" i="6"/>
  <c r="K87" i="6" s="1"/>
  <c r="D87" i="6"/>
  <c r="D89" i="6" s="1"/>
  <c r="J78" i="6"/>
  <c r="J79" i="6" s="1"/>
  <c r="J69" i="6"/>
  <c r="K69" i="6" s="1"/>
  <c r="J68" i="6"/>
  <c r="E69" i="6"/>
  <c r="E68" i="6"/>
  <c r="E70" i="6" s="1"/>
  <c r="D72" i="6" s="1"/>
  <c r="E74" i="6" s="1"/>
  <c r="D69" i="6"/>
  <c r="D68" i="6"/>
  <c r="D70" i="6" s="1"/>
  <c r="E53" i="6"/>
  <c r="F53" i="6" s="1"/>
  <c r="E54" i="6"/>
  <c r="F54" i="6" s="1"/>
  <c r="E52" i="6"/>
  <c r="F52" i="6" s="1"/>
  <c r="Q87" i="6" l="1"/>
  <c r="Q89" i="6" s="1"/>
  <c r="P91" i="6" s="1"/>
  <c r="Q93" i="6" s="1"/>
  <c r="Q78" i="6"/>
  <c r="Q79" i="6" s="1"/>
  <c r="P81" i="6" s="1"/>
  <c r="Q83" i="6" s="1"/>
  <c r="E87" i="6"/>
  <c r="J70" i="6"/>
  <c r="K68" i="6"/>
  <c r="E89" i="6"/>
  <c r="D91" i="6" s="1"/>
  <c r="E93" i="6" s="1"/>
  <c r="K89" i="6"/>
  <c r="J91" i="6" s="1"/>
  <c r="K93" i="6" s="1"/>
  <c r="J89" i="6"/>
  <c r="K70" i="6"/>
  <c r="J72" i="6" s="1"/>
  <c r="K74" i="6" s="1"/>
  <c r="K78" i="6"/>
  <c r="K79" i="6" s="1"/>
  <c r="J81" i="6" s="1"/>
  <c r="K83" i="6" s="1"/>
  <c r="D79" i="6"/>
  <c r="E78" i="6"/>
  <c r="E79" i="6" s="1"/>
  <c r="D81" i="6" s="1"/>
  <c r="E83" i="6" s="1"/>
</calcChain>
</file>

<file path=xl/sharedStrings.xml><?xml version="1.0" encoding="utf-8"?>
<sst xmlns="http://schemas.openxmlformats.org/spreadsheetml/2006/main" count="173" uniqueCount="112">
  <si>
    <t>DATE</t>
  </si>
  <si>
    <t>APPLICANT</t>
  </si>
  <si>
    <t>COMPANY</t>
  </si>
  <si>
    <t>CONTACT NO</t>
  </si>
  <si>
    <t>COMMENTS</t>
  </si>
  <si>
    <t>Type</t>
  </si>
  <si>
    <t>email</t>
  </si>
  <si>
    <t>SENT</t>
  </si>
  <si>
    <t>Poss Int</t>
  </si>
  <si>
    <t>Inspection request</t>
  </si>
  <si>
    <t>Client Contact</t>
  </si>
  <si>
    <t>Details ready</t>
  </si>
  <si>
    <t>website</t>
  </si>
  <si>
    <t>Linked In</t>
  </si>
  <si>
    <t>general marketing</t>
  </si>
  <si>
    <t>EACH</t>
  </si>
  <si>
    <t>Realla/Co Star</t>
  </si>
  <si>
    <t>email sent re view</t>
  </si>
  <si>
    <t>Inspection</t>
  </si>
  <si>
    <t>Inspecting/interested</t>
  </si>
  <si>
    <t>Taken from old Mailing list - to be emailed details</t>
  </si>
  <si>
    <t>Sent tender email</t>
  </si>
  <si>
    <t>Bidding</t>
  </si>
  <si>
    <t>Bid Received</t>
  </si>
  <si>
    <t>DEAL PAGE</t>
  </si>
  <si>
    <t>Date</t>
  </si>
  <si>
    <t>Details</t>
  </si>
  <si>
    <t>INFO FROM CLIENT</t>
  </si>
  <si>
    <t>REQUESTED</t>
  </si>
  <si>
    <t>RECEIVED</t>
  </si>
  <si>
    <t>PASSPORT</t>
  </si>
  <si>
    <t>UTILITY BILL</t>
  </si>
  <si>
    <t>EPC</t>
  </si>
  <si>
    <t>FRA</t>
  </si>
  <si>
    <t>H&amp;S</t>
  </si>
  <si>
    <t>EICR</t>
  </si>
  <si>
    <t>ASBESTOS REPORT</t>
  </si>
  <si>
    <t>GAS SAFETY</t>
  </si>
  <si>
    <t>OTHERS</t>
  </si>
  <si>
    <t>Fee Basis</t>
  </si>
  <si>
    <t>Viewing Arrangements</t>
  </si>
  <si>
    <t>PRICE &amp; TERMS</t>
  </si>
  <si>
    <t>Instructed date</t>
  </si>
  <si>
    <t>Board</t>
  </si>
  <si>
    <t>No</t>
  </si>
  <si>
    <t>Advertising</t>
  </si>
  <si>
    <t>not done deal agreed</t>
  </si>
  <si>
    <t>Website</t>
  </si>
  <si>
    <t>Yes as u/o</t>
  </si>
  <si>
    <t>yes as u/o</t>
  </si>
  <si>
    <t>n/a</t>
  </si>
  <si>
    <t>General M.List</t>
  </si>
  <si>
    <t>Once Sold/Let</t>
  </si>
  <si>
    <t>Website News</t>
  </si>
  <si>
    <t>Linked In News</t>
  </si>
  <si>
    <t>LoorNet</t>
  </si>
  <si>
    <t>Applicant Name</t>
  </si>
  <si>
    <t>Telephone</t>
  </si>
  <si>
    <t>Proposal</t>
  </si>
  <si>
    <t>SITE NOTES</t>
  </si>
  <si>
    <t>Newhaven</t>
  </si>
  <si>
    <t>Shared wc kitchen an conference room to rent </t>
  </si>
  <si>
    <t>All inclusive rent air con Elec </t>
  </si>
  <si>
    <t>Main area refurbed this year</t>
  </si>
  <si>
    <t>Skirting board cabling &amp; wiring </t>
  </si>
  <si>
    <t>Email </t>
  </si>
  <si>
    <t>Car parking?</t>
  </si>
  <si>
    <t>3 rooms 1 capable of splitting </t>
  </si>
  <si>
    <t>Trafalgar hse </t>
  </si>
  <si>
    <t>Office A - £8.23 1,133 sq ft 3rd floor</t>
  </si>
  <si>
    <t>Office B - £15.98 563 sq ft 3rd floor</t>
  </si>
  <si>
    <t>Office C - £17.02 423 sq ft 2nd floor</t>
  </si>
  <si>
    <t>Office D - £17.39 345 sq ft 2n</t>
  </si>
  <si>
    <t>The Drove Newhaven</t>
  </si>
  <si>
    <t>Suite 3 - 1st Floor Offices - 493 sq ft  (let?) Jan 2024 asking rent £12.55 - Oakley Comm</t>
  </si>
  <si>
    <t>Suite 9 - 1st Floor Offices - 628sq ft  (let?) Jul 2022 asking rent £12.83 - Oakley Comm</t>
  </si>
  <si>
    <t>looking at office detauils from agent probabaly includes some parking and heating/lighting but poss no a/c - both took 6-8 months to let - client Lewes DC</t>
  </si>
  <si>
    <t>ZOOPLA</t>
  </si>
  <si>
    <t>The Hub Drove Rd</t>
  </si>
  <si>
    <t xml:space="preserve">493-3531 sq ft to let - rental price given on small unit as £13psf - Inclusive but not elec or rates! - passenger lift 2 spces per unit &amp; each has private kitchenette - Oakley </t>
  </si>
  <si>
    <t>Unit 7 893 sq ft - £13 psf</t>
  </si>
  <si>
    <t>Unit 11 659 sq ft - £13 psf</t>
  </si>
  <si>
    <t>Unit</t>
  </si>
  <si>
    <t>Sq ft</t>
  </si>
  <si>
    <t>Rent pcm</t>
  </si>
  <si>
    <t xml:space="preserve">Rent pa </t>
  </si>
  <si>
    <t>Rent psf</t>
  </si>
  <si>
    <t>Newhaven Enterprise Centre -  all inclusive units from 200 sq ft - all inclusive (except rates) - shared kitchens - parking</t>
  </si>
  <si>
    <t>Captain Dave Collins-Williams</t>
  </si>
  <si>
    <t>Port Manager</t>
  </si>
  <si>
    <t>Newhaven Port &amp; Properties Ltd </t>
  </si>
  <si>
    <t>East Quay </t>
  </si>
  <si>
    <t>BN9 0BN.</t>
  </si>
  <si>
    <t>07969 106548/01273 612926</t>
  </si>
  <si>
    <t>dave.c-williams@newhavenport.com</t>
  </si>
  <si>
    <t>www.newhavenport.com </t>
  </si>
  <si>
    <t>fees tbc with Eightfold</t>
  </si>
  <si>
    <t>Office by Kitchen - no measurements on plan!</t>
  </si>
  <si>
    <t>Office 2</t>
  </si>
  <si>
    <t>Width</t>
  </si>
  <si>
    <t>Depth</t>
  </si>
  <si>
    <t>Total</t>
  </si>
  <si>
    <t>sq ft</t>
  </si>
  <si>
    <t>Total Area</t>
  </si>
  <si>
    <t>ERV</t>
  </si>
  <si>
    <t>Office 4</t>
  </si>
  <si>
    <t>Office 3</t>
  </si>
  <si>
    <t xml:space="preserve">property to placed on  BP websit </t>
  </si>
  <si>
    <t xml:space="preserve">Mail out </t>
  </si>
  <si>
    <t>Comparables</t>
  </si>
  <si>
    <t>Taking above into acc I think we are at the Drove rd levels of circa £15psf although may be slightly higher if inc elecs &amp; a/c</t>
  </si>
  <si>
    <t>AB emailing client with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</si>
</sst>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3.5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Aptos"/>
      <family val="2"/>
    </font>
    <font>
      <b/>
      <sz val="19.5"/>
      <color theme="1"/>
      <name val="Times New Roman"/>
      <family val="1"/>
    </font>
    <font>
      <sz val="13.5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1" applyFill="1"/>
    <xf numFmtId="0" fontId="3" fillId="0" borderId="0" xfId="0" applyFon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1" fillId="0" borderId="0" xfId="1" applyFill="1" applyAlignment="1">
      <alignment horizontal="center"/>
    </xf>
    <xf numFmtId="0" fontId="4" fillId="0" borderId="0" xfId="0" applyFont="1"/>
    <xf numFmtId="0" fontId="0" fillId="4" borderId="0" xfId="0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7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0" fillId="3" borderId="0" xfId="0" applyNumberFormat="1" applyFill="1"/>
    <xf numFmtId="165" fontId="0" fillId="3" borderId="0" xfId="0" applyNumberFormat="1" applyFill="1"/>
    <xf numFmtId="0" fontId="10" fillId="2" borderId="0" xfId="0" applyFont="1" applyFill="1" applyAlignment="1">
      <alignment vertical="center"/>
    </xf>
    <xf numFmtId="0" fontId="0" fillId="2" borderId="0" xfId="0" applyFill="1"/>
    <xf numFmtId="0" fontId="16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ewhavenport.com/" TargetMode="External"/><Relationship Id="rId1" Type="http://schemas.openxmlformats.org/officeDocument/2006/relationships/hyperlink" Target="mailto:dave.c-williams@newhavenport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7617-B11C-45AF-8D5B-D37C3C3B0482}">
  <dimension ref="A3:Q93"/>
  <sheetViews>
    <sheetView topLeftCell="A61" workbookViewId="0">
      <selection activeCell="A67" sqref="A67"/>
    </sheetView>
  </sheetViews>
  <sheetFormatPr defaultRowHeight="15" x14ac:dyDescent="0.25"/>
  <cols>
    <col min="1" max="1" width="20.85546875" customWidth="1"/>
  </cols>
  <sheetData>
    <row r="3" spans="2:5" x14ac:dyDescent="0.25">
      <c r="E3" t="s">
        <v>26</v>
      </c>
    </row>
    <row r="4" spans="2:5" ht="15.75" x14ac:dyDescent="0.25">
      <c r="B4" t="s">
        <v>10</v>
      </c>
      <c r="D4" s="18"/>
      <c r="E4" s="28" t="s">
        <v>88</v>
      </c>
    </row>
    <row r="5" spans="2:5" ht="15.75" x14ac:dyDescent="0.25">
      <c r="E5" s="28" t="s">
        <v>89</v>
      </c>
    </row>
    <row r="6" spans="2:5" ht="15.75" x14ac:dyDescent="0.25">
      <c r="D6" s="18"/>
      <c r="E6" s="28" t="s">
        <v>90</v>
      </c>
    </row>
    <row r="7" spans="2:5" ht="15.75" x14ac:dyDescent="0.25">
      <c r="D7" s="18"/>
      <c r="E7" s="28" t="s">
        <v>91</v>
      </c>
    </row>
    <row r="8" spans="2:5" ht="15.75" x14ac:dyDescent="0.25">
      <c r="D8" s="18"/>
      <c r="E8" s="28" t="s">
        <v>60</v>
      </c>
    </row>
    <row r="9" spans="2:5" ht="15.75" x14ac:dyDescent="0.25">
      <c r="D9" s="18"/>
      <c r="E9" s="28" t="s">
        <v>92</v>
      </c>
    </row>
    <row r="10" spans="2:5" ht="15.75" x14ac:dyDescent="0.25">
      <c r="E10" s="28" t="s">
        <v>93</v>
      </c>
    </row>
    <row r="11" spans="2:5" x14ac:dyDescent="0.25">
      <c r="E11" s="30" t="s">
        <v>94</v>
      </c>
    </row>
    <row r="12" spans="2:5" x14ac:dyDescent="0.25">
      <c r="D12" s="18"/>
      <c r="E12" s="30" t="s">
        <v>95</v>
      </c>
    </row>
    <row r="13" spans="2:5" ht="15.75" x14ac:dyDescent="0.25">
      <c r="D13" s="18"/>
      <c r="E13" s="28"/>
    </row>
    <row r="14" spans="2:5" ht="15.75" x14ac:dyDescent="0.25">
      <c r="C14" s="20"/>
    </row>
    <row r="15" spans="2:5" ht="15.75" x14ac:dyDescent="0.25">
      <c r="C15" s="20"/>
    </row>
    <row r="16" spans="2:5" ht="15.75" x14ac:dyDescent="0.25">
      <c r="C16" s="20"/>
    </row>
    <row r="17" spans="1:16" ht="15.75" x14ac:dyDescent="0.25">
      <c r="A17" t="s">
        <v>59</v>
      </c>
      <c r="C17" s="20"/>
    </row>
    <row r="18" spans="1:16" ht="15.75" x14ac:dyDescent="0.25">
      <c r="C18" s="20"/>
    </row>
    <row r="19" spans="1:16" ht="24.75" x14ac:dyDescent="0.25">
      <c r="A19" s="27" t="s">
        <v>60</v>
      </c>
      <c r="C19" s="20"/>
    </row>
    <row r="20" spans="1:16" ht="18" x14ac:dyDescent="0.25">
      <c r="A20" s="29"/>
      <c r="C20" s="19"/>
    </row>
    <row r="21" spans="1:16" ht="15.75" x14ac:dyDescent="0.25">
      <c r="A21" s="20" t="s">
        <v>61</v>
      </c>
    </row>
    <row r="22" spans="1:16" ht="15.75" x14ac:dyDescent="0.25">
      <c r="A22" s="20" t="s">
        <v>62</v>
      </c>
    </row>
    <row r="23" spans="1:16" ht="15.75" x14ac:dyDescent="0.25">
      <c r="A23" s="20" t="s">
        <v>63</v>
      </c>
    </row>
    <row r="24" spans="1:16" ht="15.75" x14ac:dyDescent="0.25">
      <c r="A24" s="20" t="s">
        <v>64</v>
      </c>
    </row>
    <row r="25" spans="1:16" ht="15.75" x14ac:dyDescent="0.25">
      <c r="A25" s="20" t="s">
        <v>65</v>
      </c>
    </row>
    <row r="26" spans="1:16" ht="15.75" x14ac:dyDescent="0.25">
      <c r="A26" s="20" t="s">
        <v>66</v>
      </c>
    </row>
    <row r="27" spans="1:16" ht="15.75" x14ac:dyDescent="0.25">
      <c r="A27" s="20" t="s">
        <v>67</v>
      </c>
    </row>
    <row r="28" spans="1:16" ht="18" x14ac:dyDescent="0.25">
      <c r="A28" s="29"/>
    </row>
    <row r="29" spans="1:16" ht="15.75" x14ac:dyDescent="0.25">
      <c r="A29" s="35" t="s">
        <v>109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ht="15.75" x14ac:dyDescent="0.25">
      <c r="A30" s="35" t="s">
        <v>68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1:16" ht="18" x14ac:dyDescent="0.25">
      <c r="A31" s="3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1:16" ht="15.75" x14ac:dyDescent="0.25">
      <c r="A32" s="35" t="s">
        <v>69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ht="15.75" x14ac:dyDescent="0.25">
      <c r="A33" s="35" t="s">
        <v>70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ht="15.75" x14ac:dyDescent="0.25">
      <c r="A34" s="35" t="s">
        <v>71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</row>
    <row r="35" spans="1:16" ht="15.75" x14ac:dyDescent="0.25">
      <c r="A35" s="35" t="s">
        <v>72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ht="15.75" x14ac:dyDescent="0.25">
      <c r="A38" s="35" t="s">
        <v>73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x14ac:dyDescent="0.25">
      <c r="A40" s="36" t="s">
        <v>74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</row>
    <row r="41" spans="1:16" x14ac:dyDescent="0.25">
      <c r="A41" s="36" t="s">
        <v>75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1:16" x14ac:dyDescent="0.25">
      <c r="A42" s="36" t="s">
        <v>76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1:16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</row>
    <row r="45" spans="1:16" x14ac:dyDescent="0.25">
      <c r="A45" s="36" t="s">
        <v>77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</row>
    <row r="46" spans="1:16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</row>
    <row r="47" spans="1:16" ht="15.75" x14ac:dyDescent="0.25">
      <c r="A47" s="35" t="s">
        <v>78</v>
      </c>
      <c r="B47" s="36" t="s">
        <v>79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</row>
    <row r="48" spans="1:16" ht="15.75" x14ac:dyDescent="0.25">
      <c r="A48" s="35"/>
      <c r="B48" s="36" t="s">
        <v>80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</row>
    <row r="49" spans="1:16" ht="15.75" x14ac:dyDescent="0.25">
      <c r="A49" s="35"/>
      <c r="B49" s="36" t="s">
        <v>81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16" x14ac:dyDescent="0.25">
      <c r="A50" s="36" t="s">
        <v>87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</row>
    <row r="51" spans="1:16" x14ac:dyDescent="0.25">
      <c r="A51" s="36"/>
      <c r="B51" s="36" t="s">
        <v>82</v>
      </c>
      <c r="C51" s="36" t="s">
        <v>83</v>
      </c>
      <c r="D51" s="36" t="s">
        <v>84</v>
      </c>
      <c r="E51" s="36" t="s">
        <v>85</v>
      </c>
      <c r="F51" s="36" t="s">
        <v>86</v>
      </c>
      <c r="G51" s="36"/>
      <c r="H51" s="36"/>
      <c r="I51" s="36"/>
      <c r="J51" s="36"/>
      <c r="K51" s="36"/>
      <c r="L51" s="36"/>
      <c r="M51" s="36"/>
      <c r="N51" s="36"/>
      <c r="O51" s="36"/>
      <c r="P51" s="36"/>
    </row>
    <row r="52" spans="1:16" x14ac:dyDescent="0.25">
      <c r="A52" s="36"/>
      <c r="B52" s="36">
        <v>20</v>
      </c>
      <c r="C52" s="36">
        <v>201</v>
      </c>
      <c r="D52" s="36">
        <v>542.70000000000005</v>
      </c>
      <c r="E52" s="36">
        <f>SUM(D52*12)</f>
        <v>6512.4000000000005</v>
      </c>
      <c r="F52" s="36">
        <f>SUM(E52/C52)</f>
        <v>32.400000000000006</v>
      </c>
      <c r="G52" s="36"/>
      <c r="H52" s="36"/>
      <c r="I52" s="36"/>
      <c r="J52" s="36"/>
      <c r="K52" s="36"/>
      <c r="L52" s="36"/>
      <c r="M52" s="36"/>
      <c r="N52" s="36"/>
      <c r="O52" s="36"/>
      <c r="P52" s="36"/>
    </row>
    <row r="53" spans="1:16" x14ac:dyDescent="0.25">
      <c r="A53" s="36"/>
      <c r="B53" s="36">
        <v>28</v>
      </c>
      <c r="C53" s="36">
        <v>217</v>
      </c>
      <c r="D53" s="36">
        <v>585.9</v>
      </c>
      <c r="E53" s="36">
        <f t="shared" ref="E53:E54" si="0">SUM(D53*12)</f>
        <v>7030.7999999999993</v>
      </c>
      <c r="F53" s="36">
        <f t="shared" ref="F53:F54" si="1">SUM(E53/C53)</f>
        <v>32.4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</row>
    <row r="54" spans="1:16" x14ac:dyDescent="0.25">
      <c r="A54" s="36"/>
      <c r="B54" s="36">
        <v>29</v>
      </c>
      <c r="C54" s="36">
        <v>271</v>
      </c>
      <c r="D54" s="36">
        <v>704.6</v>
      </c>
      <c r="E54" s="36">
        <f t="shared" si="0"/>
        <v>8455.2000000000007</v>
      </c>
      <c r="F54" s="36">
        <f t="shared" si="1"/>
        <v>31.200000000000003</v>
      </c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</row>
    <row r="59" spans="1:16" x14ac:dyDescent="0.25">
      <c r="A59" t="s">
        <v>110</v>
      </c>
    </row>
    <row r="61" spans="1:16" x14ac:dyDescent="0.25">
      <c r="A61" t="s">
        <v>96</v>
      </c>
    </row>
    <row r="65" spans="1:17" x14ac:dyDescent="0.25">
      <c r="A65" t="s">
        <v>97</v>
      </c>
    </row>
    <row r="67" spans="1:17" x14ac:dyDescent="0.25">
      <c r="A67" s="31" t="s">
        <v>98</v>
      </c>
      <c r="B67" s="31" t="s">
        <v>100</v>
      </c>
      <c r="C67" s="31" t="s">
        <v>99</v>
      </c>
      <c r="D67" s="31" t="s">
        <v>101</v>
      </c>
      <c r="E67" s="31" t="s">
        <v>102</v>
      </c>
      <c r="G67" s="31" t="s">
        <v>98</v>
      </c>
      <c r="H67" s="31" t="s">
        <v>100</v>
      </c>
      <c r="I67" s="31" t="s">
        <v>99</v>
      </c>
      <c r="J67" s="31" t="s">
        <v>101</v>
      </c>
      <c r="K67" s="31" t="s">
        <v>102</v>
      </c>
      <c r="M67" s="31" t="s">
        <v>98</v>
      </c>
      <c r="N67" s="31" t="s">
        <v>100</v>
      </c>
      <c r="O67" s="31" t="s">
        <v>99</v>
      </c>
      <c r="P67" s="31" t="s">
        <v>101</v>
      </c>
      <c r="Q67" s="31" t="s">
        <v>102</v>
      </c>
    </row>
    <row r="68" spans="1:17" x14ac:dyDescent="0.25">
      <c r="A68" s="31"/>
      <c r="B68" s="31">
        <v>7.52</v>
      </c>
      <c r="C68" s="31">
        <v>3.76</v>
      </c>
      <c r="D68" s="31">
        <f>SUM(B68*C68)</f>
        <v>28.275199999999998</v>
      </c>
      <c r="E68" s="31">
        <f>SUM(D68*10.7639)</f>
        <v>304.35142527999994</v>
      </c>
      <c r="G68" s="31"/>
      <c r="H68" s="31">
        <v>7.52</v>
      </c>
      <c r="I68" s="31">
        <v>3.76</v>
      </c>
      <c r="J68" s="31">
        <f>SUM(H68*I68)</f>
        <v>28.275199999999998</v>
      </c>
      <c r="K68" s="31">
        <f>SUM(J68*10.7639)</f>
        <v>304.35142527999994</v>
      </c>
      <c r="M68" s="31"/>
      <c r="N68" s="31">
        <v>7.52</v>
      </c>
      <c r="O68" s="31">
        <v>3.76</v>
      </c>
      <c r="P68" s="31">
        <f>SUM(N68*O68)</f>
        <v>28.275199999999998</v>
      </c>
      <c r="Q68" s="31">
        <f>SUM(P68*10.7639)</f>
        <v>304.35142527999994</v>
      </c>
    </row>
    <row r="69" spans="1:17" x14ac:dyDescent="0.25">
      <c r="A69" s="31"/>
      <c r="B69" s="31">
        <v>4.8099999999999996</v>
      </c>
      <c r="C69" s="31">
        <v>3.6949999999999998</v>
      </c>
      <c r="D69" s="31">
        <f>SUM(B69*C69)</f>
        <v>17.772949999999998</v>
      </c>
      <c r="E69" s="31">
        <f>SUM(D69*10.7639)</f>
        <v>191.30625650499996</v>
      </c>
      <c r="G69" s="31"/>
      <c r="H69" s="31">
        <v>4.8099999999999996</v>
      </c>
      <c r="I69" s="31">
        <v>3.6949999999999998</v>
      </c>
      <c r="J69" s="31">
        <f>SUM(H69*I69)</f>
        <v>17.772949999999998</v>
      </c>
      <c r="K69" s="31">
        <f>SUM(J69*10.7639)</f>
        <v>191.30625650499996</v>
      </c>
      <c r="M69" s="31"/>
      <c r="N69" s="31">
        <v>4.8099999999999996</v>
      </c>
      <c r="O69" s="31">
        <v>3.6949999999999998</v>
      </c>
      <c r="P69" s="31">
        <f>SUM(N69*O69)</f>
        <v>17.772949999999998</v>
      </c>
      <c r="Q69" s="31">
        <f>SUM(P69*10.7639)</f>
        <v>191.30625650499996</v>
      </c>
    </row>
    <row r="70" spans="1:17" x14ac:dyDescent="0.25">
      <c r="A70" s="31"/>
      <c r="B70" s="31"/>
      <c r="C70" s="31"/>
      <c r="D70" s="31">
        <f>SUM(D68:D69)</f>
        <v>46.048149999999993</v>
      </c>
      <c r="E70" s="31">
        <f>SUM(E68:E69)</f>
        <v>495.65768178499991</v>
      </c>
      <c r="G70" s="31"/>
      <c r="H70" s="31"/>
      <c r="I70" s="31"/>
      <c r="J70" s="31">
        <f>SUM(J68:J69)</f>
        <v>46.048149999999993</v>
      </c>
      <c r="K70" s="31">
        <f>SUM(K68:K69)</f>
        <v>495.65768178499991</v>
      </c>
      <c r="M70" s="31"/>
      <c r="N70" s="31"/>
      <c r="O70" s="31"/>
      <c r="P70" s="31">
        <f>SUM(P68:P69)</f>
        <v>46.048149999999993</v>
      </c>
      <c r="Q70" s="31">
        <f>SUM(Q68:Q69)</f>
        <v>495.65768178499991</v>
      </c>
    </row>
    <row r="71" spans="1:17" x14ac:dyDescent="0.25">
      <c r="A71" s="31"/>
      <c r="B71" s="31"/>
      <c r="C71" s="31"/>
      <c r="D71" s="31"/>
      <c r="E71" s="31"/>
      <c r="G71" s="31"/>
      <c r="H71" s="31"/>
      <c r="I71" s="31"/>
      <c r="J71" s="31"/>
      <c r="K71" s="31"/>
      <c r="M71" s="31"/>
      <c r="N71" s="31"/>
      <c r="O71" s="31"/>
      <c r="P71" s="31"/>
      <c r="Q71" s="31"/>
    </row>
    <row r="72" spans="1:17" x14ac:dyDescent="0.25">
      <c r="B72" t="s">
        <v>103</v>
      </c>
      <c r="D72">
        <f>SUM(E70)</f>
        <v>495.65768178499991</v>
      </c>
      <c r="H72" t="s">
        <v>103</v>
      </c>
      <c r="J72">
        <f>SUM(K70)</f>
        <v>495.65768178499991</v>
      </c>
      <c r="N72" t="s">
        <v>103</v>
      </c>
      <c r="P72">
        <f>SUM(Q70)</f>
        <v>495.65768178499991</v>
      </c>
    </row>
    <row r="73" spans="1:17" x14ac:dyDescent="0.25">
      <c r="B73" t="s">
        <v>104</v>
      </c>
      <c r="D73" s="32">
        <v>13</v>
      </c>
      <c r="H73" t="s">
        <v>104</v>
      </c>
      <c r="J73" s="34">
        <v>15</v>
      </c>
      <c r="N73" t="s">
        <v>104</v>
      </c>
      <c r="P73" s="34">
        <v>17</v>
      </c>
    </row>
    <row r="74" spans="1:17" x14ac:dyDescent="0.25">
      <c r="E74" s="33">
        <f>SUM(D72*D73)</f>
        <v>6443.5498632049985</v>
      </c>
      <c r="K74" s="33">
        <f>SUM(J72*J73)</f>
        <v>7434.8652267749985</v>
      </c>
      <c r="Q74" s="33">
        <f>SUM(P72*P73)</f>
        <v>8426.1805903449986</v>
      </c>
    </row>
    <row r="77" spans="1:17" x14ac:dyDescent="0.25">
      <c r="A77" s="31" t="s">
        <v>106</v>
      </c>
      <c r="B77" s="31" t="s">
        <v>100</v>
      </c>
      <c r="C77" s="31" t="s">
        <v>99</v>
      </c>
      <c r="D77" s="31" t="s">
        <v>101</v>
      </c>
      <c r="E77" s="31" t="s">
        <v>102</v>
      </c>
      <c r="G77" s="31" t="s">
        <v>105</v>
      </c>
      <c r="H77" s="31" t="s">
        <v>100</v>
      </c>
      <c r="I77" s="31" t="s">
        <v>99</v>
      </c>
      <c r="J77" s="31" t="s">
        <v>101</v>
      </c>
      <c r="K77" s="31" t="s">
        <v>102</v>
      </c>
      <c r="M77" s="31" t="s">
        <v>105</v>
      </c>
      <c r="N77" s="31" t="s">
        <v>100</v>
      </c>
      <c r="O77" s="31" t="s">
        <v>99</v>
      </c>
      <c r="P77" s="31" t="s">
        <v>101</v>
      </c>
      <c r="Q77" s="31" t="s">
        <v>102</v>
      </c>
    </row>
    <row r="78" spans="1:17" x14ac:dyDescent="0.25">
      <c r="A78" s="31"/>
      <c r="B78" s="31">
        <v>11.092000000000001</v>
      </c>
      <c r="C78" s="31">
        <v>4.9550000000000001</v>
      </c>
      <c r="D78" s="31">
        <f>SUM(B78*C78)</f>
        <v>54.960860000000004</v>
      </c>
      <c r="E78" s="31">
        <f>SUM(D78*10.7639)</f>
        <v>591.59320095400005</v>
      </c>
      <c r="G78" s="31"/>
      <c r="H78" s="31">
        <v>11.082000000000001</v>
      </c>
      <c r="I78" s="31">
        <v>4.9530000000000003</v>
      </c>
      <c r="J78" s="31">
        <f>SUM(H78*I78)</f>
        <v>54.889146000000004</v>
      </c>
      <c r="K78" s="31">
        <f>SUM(J78*10.7639)</f>
        <v>590.82127862940001</v>
      </c>
      <c r="M78" s="31"/>
      <c r="N78" s="31">
        <v>11.082000000000001</v>
      </c>
      <c r="O78" s="31">
        <v>4.9530000000000003</v>
      </c>
      <c r="P78" s="31">
        <f>SUM(N78*O78)</f>
        <v>54.889146000000004</v>
      </c>
      <c r="Q78" s="31">
        <f>SUM(P78*10.7639)</f>
        <v>590.82127862940001</v>
      </c>
    </row>
    <row r="79" spans="1:17" x14ac:dyDescent="0.25">
      <c r="A79" s="31"/>
      <c r="B79" s="31"/>
      <c r="C79" s="31"/>
      <c r="D79" s="31">
        <f>SUM(D78:D78)</f>
        <v>54.960860000000004</v>
      </c>
      <c r="E79" s="31">
        <f>SUM(E78:E78)</f>
        <v>591.59320095400005</v>
      </c>
      <c r="G79" s="31"/>
      <c r="H79" s="31"/>
      <c r="I79" s="31"/>
      <c r="J79" s="31">
        <f>SUM(J78:J78)</f>
        <v>54.889146000000004</v>
      </c>
      <c r="K79" s="31">
        <f>SUM(K78:K78)</f>
        <v>590.82127862940001</v>
      </c>
      <c r="M79" s="31"/>
      <c r="N79" s="31"/>
      <c r="O79" s="31"/>
      <c r="P79" s="31">
        <f>SUM(P78:P78)</f>
        <v>54.889146000000004</v>
      </c>
      <c r="Q79" s="31">
        <f>SUM(Q78:Q78)</f>
        <v>590.82127862940001</v>
      </c>
    </row>
    <row r="80" spans="1:17" x14ac:dyDescent="0.25">
      <c r="A80" s="31"/>
      <c r="B80" s="31"/>
      <c r="C80" s="31"/>
      <c r="D80" s="31"/>
      <c r="E80" s="31"/>
      <c r="G80" s="31"/>
      <c r="H80" s="31"/>
      <c r="I80" s="31"/>
      <c r="J80" s="31"/>
      <c r="K80" s="31"/>
      <c r="M80" s="31"/>
      <c r="N80" s="31"/>
      <c r="O80" s="31"/>
      <c r="P80" s="31"/>
      <c r="Q80" s="31"/>
    </row>
    <row r="81" spans="1:17" x14ac:dyDescent="0.25">
      <c r="B81" t="s">
        <v>103</v>
      </c>
      <c r="D81">
        <f>SUM(E79)</f>
        <v>591.59320095400005</v>
      </c>
      <c r="H81" t="s">
        <v>103</v>
      </c>
      <c r="J81">
        <f>SUM(K79)</f>
        <v>590.82127862940001</v>
      </c>
      <c r="N81" t="s">
        <v>103</v>
      </c>
      <c r="P81">
        <f>SUM(Q79)</f>
        <v>590.82127862940001</v>
      </c>
    </row>
    <row r="82" spans="1:17" x14ac:dyDescent="0.25">
      <c r="B82" t="s">
        <v>104</v>
      </c>
      <c r="D82" s="32">
        <v>13</v>
      </c>
      <c r="H82" t="s">
        <v>104</v>
      </c>
      <c r="J82" s="34">
        <v>15</v>
      </c>
      <c r="N82" t="s">
        <v>104</v>
      </c>
      <c r="P82" s="34">
        <v>17</v>
      </c>
    </row>
    <row r="83" spans="1:17" x14ac:dyDescent="0.25">
      <c r="E83" s="33">
        <f>SUM(D81*D82)</f>
        <v>7690.7116124020004</v>
      </c>
      <c r="K83" s="33">
        <f>SUM(J81*J82)</f>
        <v>8862.3191794409995</v>
      </c>
      <c r="Q83" s="33">
        <f>SUM(P81*P82)</f>
        <v>10043.961736699801</v>
      </c>
    </row>
    <row r="86" spans="1:17" x14ac:dyDescent="0.25">
      <c r="A86" s="31" t="s">
        <v>105</v>
      </c>
      <c r="B86" s="31" t="s">
        <v>100</v>
      </c>
      <c r="C86" s="31" t="s">
        <v>99</v>
      </c>
      <c r="D86" s="31" t="s">
        <v>101</v>
      </c>
      <c r="E86" s="31" t="s">
        <v>102</v>
      </c>
      <c r="G86" s="31" t="s">
        <v>105</v>
      </c>
      <c r="H86" s="31" t="s">
        <v>100</v>
      </c>
      <c r="I86" s="31" t="s">
        <v>99</v>
      </c>
      <c r="J86" s="31" t="s">
        <v>101</v>
      </c>
      <c r="K86" s="31" t="s">
        <v>102</v>
      </c>
      <c r="M86" s="31" t="s">
        <v>105</v>
      </c>
      <c r="N86" s="31" t="s">
        <v>100</v>
      </c>
      <c r="O86" s="31" t="s">
        <v>99</v>
      </c>
      <c r="P86" s="31" t="s">
        <v>101</v>
      </c>
      <c r="Q86" s="31" t="s">
        <v>102</v>
      </c>
    </row>
    <row r="87" spans="1:17" x14ac:dyDescent="0.25">
      <c r="A87" s="31"/>
      <c r="B87" s="31">
        <v>11.082000000000001</v>
      </c>
      <c r="C87" s="31">
        <v>4.9530000000000003</v>
      </c>
      <c r="D87" s="31">
        <f>SUM(B87*C87)</f>
        <v>54.889146000000004</v>
      </c>
      <c r="E87" s="31">
        <f>SUM(D87*10.7639)</f>
        <v>590.82127862940001</v>
      </c>
      <c r="G87" s="31"/>
      <c r="H87" s="31">
        <v>11.082000000000001</v>
      </c>
      <c r="I87" s="31">
        <v>4.9530000000000003</v>
      </c>
      <c r="J87" s="31">
        <f>SUM(H87*I87)</f>
        <v>54.889146000000004</v>
      </c>
      <c r="K87" s="31">
        <f>SUM(J87*10.7639)</f>
        <v>590.82127862940001</v>
      </c>
      <c r="M87" s="31"/>
      <c r="N87" s="31">
        <v>11.082000000000001</v>
      </c>
      <c r="O87" s="31">
        <v>4.9530000000000003</v>
      </c>
      <c r="P87" s="31">
        <f>SUM(N87*O87)</f>
        <v>54.889146000000004</v>
      </c>
      <c r="Q87" s="31">
        <f>SUM(P87*10.7639)</f>
        <v>590.82127862940001</v>
      </c>
    </row>
    <row r="88" spans="1:17" x14ac:dyDescent="0.25">
      <c r="A88" s="31"/>
      <c r="B88" s="31">
        <v>5.8170000000000002</v>
      </c>
      <c r="C88" s="31">
        <v>2.57</v>
      </c>
      <c r="D88" s="31">
        <f>SUM(B88*C88)</f>
        <v>14.94969</v>
      </c>
      <c r="E88" s="31">
        <f>SUM(D88*10.7639)</f>
        <v>160.916968191</v>
      </c>
      <c r="G88" s="31"/>
      <c r="H88" s="31">
        <v>5.8170000000000002</v>
      </c>
      <c r="I88" s="31">
        <v>2.57</v>
      </c>
      <c r="J88" s="31">
        <f>SUM(H88*I88)</f>
        <v>14.94969</v>
      </c>
      <c r="K88" s="31">
        <f>SUM(J88*10.7639)</f>
        <v>160.916968191</v>
      </c>
      <c r="M88" s="31"/>
      <c r="N88" s="31">
        <v>5.8170000000000002</v>
      </c>
      <c r="O88" s="31">
        <v>2.57</v>
      </c>
      <c r="P88" s="31">
        <f>SUM(N88*O88)</f>
        <v>14.94969</v>
      </c>
      <c r="Q88" s="31">
        <f>SUM(P88*10.7639)</f>
        <v>160.916968191</v>
      </c>
    </row>
    <row r="89" spans="1:17" x14ac:dyDescent="0.25">
      <c r="A89" s="31"/>
      <c r="B89" s="31"/>
      <c r="C89" s="31"/>
      <c r="D89" s="31">
        <f>SUM(D87:D88)</f>
        <v>69.838836000000001</v>
      </c>
      <c r="E89" s="31">
        <f>SUM(E87:E88)</f>
        <v>751.73824682040004</v>
      </c>
      <c r="G89" s="31"/>
      <c r="H89" s="31"/>
      <c r="I89" s="31"/>
      <c r="J89" s="31">
        <f>SUM(J87:J88)</f>
        <v>69.838836000000001</v>
      </c>
      <c r="K89" s="31">
        <f>SUM(K87:K88)</f>
        <v>751.73824682040004</v>
      </c>
      <c r="M89" s="31"/>
      <c r="N89" s="31"/>
      <c r="O89" s="31"/>
      <c r="P89" s="31">
        <f>SUM(P87:P88)</f>
        <v>69.838836000000001</v>
      </c>
      <c r="Q89" s="31">
        <f>SUM(Q87:Q88)</f>
        <v>751.73824682040004</v>
      </c>
    </row>
    <row r="90" spans="1:17" x14ac:dyDescent="0.25">
      <c r="A90" s="31"/>
      <c r="B90" s="31"/>
      <c r="C90" s="31"/>
      <c r="D90" s="31"/>
      <c r="E90" s="31"/>
      <c r="G90" s="31"/>
      <c r="H90" s="31"/>
      <c r="I90" s="31"/>
      <c r="J90" s="31"/>
      <c r="K90" s="31"/>
      <c r="M90" s="31"/>
      <c r="N90" s="31"/>
      <c r="O90" s="31"/>
      <c r="P90" s="31"/>
      <c r="Q90" s="31"/>
    </row>
    <row r="91" spans="1:17" x14ac:dyDescent="0.25">
      <c r="B91" t="s">
        <v>103</v>
      </c>
      <c r="D91">
        <f>SUM(E89)</f>
        <v>751.73824682040004</v>
      </c>
      <c r="H91" t="s">
        <v>103</v>
      </c>
      <c r="J91">
        <f>SUM(K89)</f>
        <v>751.73824682040004</v>
      </c>
      <c r="N91" t="s">
        <v>103</v>
      </c>
      <c r="P91">
        <f>SUM(Q89)</f>
        <v>751.73824682040004</v>
      </c>
    </row>
    <row r="92" spans="1:17" x14ac:dyDescent="0.25">
      <c r="B92" t="s">
        <v>104</v>
      </c>
      <c r="D92" s="32">
        <v>13</v>
      </c>
      <c r="H92" t="s">
        <v>104</v>
      </c>
      <c r="J92" s="34">
        <v>15</v>
      </c>
      <c r="N92" t="s">
        <v>104</v>
      </c>
      <c r="P92" s="34">
        <v>17</v>
      </c>
    </row>
    <row r="93" spans="1:17" x14ac:dyDescent="0.25">
      <c r="E93" s="33">
        <f>SUM(D91*D92)</f>
        <v>9772.5972086652</v>
      </c>
      <c r="K93" s="33">
        <f>SUM(J91*J92)</f>
        <v>11276.073702306001</v>
      </c>
      <c r="Q93" s="33">
        <f>SUM(P91*P92)</f>
        <v>12779.5501959468</v>
      </c>
    </row>
  </sheetData>
  <hyperlinks>
    <hyperlink ref="E11" r:id="rId1" display="mailto:dave.c-williams@newhavenport.com" xr:uid="{BDE9FC83-A62F-4059-8D6A-477C2EA3A343}"/>
    <hyperlink ref="E12" r:id="rId2" display="http://www.newhavenport.com/" xr:uid="{4EB1C798-EFD6-4C89-85B1-87497E1257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44533-93C6-47B1-8A16-FE77B09CA201}">
  <dimension ref="A1:F48"/>
  <sheetViews>
    <sheetView workbookViewId="0">
      <selection activeCell="B43" sqref="B43"/>
    </sheetView>
  </sheetViews>
  <sheetFormatPr defaultRowHeight="15" x14ac:dyDescent="0.25"/>
  <cols>
    <col min="5" max="5" width="14" customWidth="1"/>
  </cols>
  <sheetData>
    <row r="1" spans="1:6" x14ac:dyDescent="0.25">
      <c r="A1" s="21"/>
      <c r="B1" s="21"/>
      <c r="C1" s="21"/>
      <c r="D1" s="21"/>
      <c r="E1" s="21"/>
      <c r="F1" s="21"/>
    </row>
    <row r="2" spans="1:6" x14ac:dyDescent="0.25">
      <c r="A2" s="21" t="s">
        <v>27</v>
      </c>
      <c r="B2" s="21"/>
      <c r="C2" s="21"/>
      <c r="D2" s="21"/>
      <c r="E2" s="21"/>
      <c r="F2" s="21"/>
    </row>
    <row r="3" spans="1:6" x14ac:dyDescent="0.25">
      <c r="A3" s="21"/>
      <c r="B3" s="21"/>
      <c r="C3" s="21"/>
      <c r="D3" s="21"/>
      <c r="E3" s="21" t="s">
        <v>28</v>
      </c>
      <c r="F3" s="21" t="s">
        <v>29</v>
      </c>
    </row>
    <row r="4" spans="1:6" x14ac:dyDescent="0.25">
      <c r="A4" s="21"/>
      <c r="B4" s="21"/>
      <c r="C4" s="21"/>
      <c r="D4" s="21"/>
      <c r="E4" s="21"/>
      <c r="F4" s="21"/>
    </row>
    <row r="5" spans="1:6" x14ac:dyDescent="0.25">
      <c r="A5" s="21"/>
      <c r="B5" s="21" t="s">
        <v>30</v>
      </c>
      <c r="C5" s="21"/>
      <c r="D5" s="21"/>
      <c r="E5" s="21"/>
      <c r="F5" s="21"/>
    </row>
    <row r="6" spans="1:6" x14ac:dyDescent="0.25">
      <c r="A6" s="21"/>
      <c r="B6" s="21"/>
      <c r="C6" s="21"/>
      <c r="D6" s="21"/>
      <c r="E6" s="21"/>
      <c r="F6" s="21"/>
    </row>
    <row r="7" spans="1:6" x14ac:dyDescent="0.25">
      <c r="A7" s="21"/>
      <c r="B7" s="21" t="s">
        <v>31</v>
      </c>
      <c r="C7" s="21"/>
      <c r="D7" s="21"/>
      <c r="E7" s="21"/>
      <c r="F7" s="21"/>
    </row>
    <row r="8" spans="1:6" x14ac:dyDescent="0.25">
      <c r="A8" s="21"/>
      <c r="B8" s="21"/>
      <c r="C8" s="21"/>
      <c r="D8" s="21"/>
      <c r="E8" s="21"/>
      <c r="F8" s="21"/>
    </row>
    <row r="9" spans="1:6" x14ac:dyDescent="0.25">
      <c r="A9" s="21"/>
      <c r="B9" s="21" t="s">
        <v>32</v>
      </c>
      <c r="C9" s="21"/>
      <c r="D9" s="21"/>
      <c r="E9" s="21"/>
      <c r="F9" s="21"/>
    </row>
    <row r="10" spans="1:6" x14ac:dyDescent="0.25">
      <c r="A10" s="21"/>
      <c r="B10" s="21"/>
      <c r="C10" s="21"/>
      <c r="D10" s="21"/>
      <c r="E10" s="21"/>
      <c r="F10" s="21"/>
    </row>
    <row r="11" spans="1:6" x14ac:dyDescent="0.25">
      <c r="A11" s="21"/>
      <c r="B11" s="21" t="s">
        <v>33</v>
      </c>
      <c r="C11" s="21"/>
      <c r="D11" s="21"/>
      <c r="E11" s="21"/>
      <c r="F11" s="21"/>
    </row>
    <row r="12" spans="1:6" x14ac:dyDescent="0.25">
      <c r="A12" s="21"/>
      <c r="B12" s="21"/>
      <c r="C12" s="21"/>
      <c r="D12" s="21"/>
      <c r="E12" s="21"/>
      <c r="F12" s="21"/>
    </row>
    <row r="13" spans="1:6" x14ac:dyDescent="0.25">
      <c r="A13" s="21"/>
      <c r="B13" s="21" t="s">
        <v>34</v>
      </c>
      <c r="C13" s="21"/>
      <c r="D13" s="21"/>
      <c r="E13" s="21"/>
      <c r="F13" s="21"/>
    </row>
    <row r="14" spans="1:6" x14ac:dyDescent="0.25">
      <c r="A14" s="21"/>
      <c r="B14" s="21"/>
      <c r="C14" s="21"/>
      <c r="D14" s="21"/>
      <c r="E14" s="21"/>
      <c r="F14" s="21"/>
    </row>
    <row r="15" spans="1:6" x14ac:dyDescent="0.25">
      <c r="A15" s="21"/>
      <c r="B15" s="21" t="s">
        <v>35</v>
      </c>
      <c r="C15" s="21"/>
      <c r="D15" s="21"/>
      <c r="E15" s="21"/>
      <c r="F15" s="21"/>
    </row>
    <row r="16" spans="1:6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 t="s">
        <v>36</v>
      </c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 t="s">
        <v>37</v>
      </c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 t="s">
        <v>38</v>
      </c>
      <c r="C21" s="21"/>
      <c r="D21" s="21"/>
      <c r="E21" s="21"/>
      <c r="F21" s="21"/>
    </row>
    <row r="24" spans="1:6" x14ac:dyDescent="0.25">
      <c r="B24" s="22" t="s">
        <v>39</v>
      </c>
    </row>
    <row r="25" spans="1:6" x14ac:dyDescent="0.25">
      <c r="B25" s="22"/>
    </row>
    <row r="26" spans="1:6" x14ac:dyDescent="0.25">
      <c r="B26" s="22"/>
    </row>
    <row r="27" spans="1:6" x14ac:dyDescent="0.25">
      <c r="B27" s="22" t="s">
        <v>40</v>
      </c>
    </row>
    <row r="28" spans="1:6" x14ac:dyDescent="0.25">
      <c r="B28" s="22"/>
    </row>
    <row r="29" spans="1:6" x14ac:dyDescent="0.25">
      <c r="B29" s="22" t="s">
        <v>41</v>
      </c>
    </row>
    <row r="31" spans="1:6" ht="18.75" x14ac:dyDescent="0.3">
      <c r="B31" s="23" t="s">
        <v>42</v>
      </c>
      <c r="F31" s="1"/>
    </row>
    <row r="33" spans="2:5" x14ac:dyDescent="0.25">
      <c r="B33" t="s">
        <v>43</v>
      </c>
      <c r="E33" t="s">
        <v>44</v>
      </c>
    </row>
    <row r="35" spans="2:5" x14ac:dyDescent="0.25">
      <c r="B35" t="s">
        <v>45</v>
      </c>
      <c r="E35" t="s">
        <v>46</v>
      </c>
    </row>
    <row r="37" spans="2:5" x14ac:dyDescent="0.25">
      <c r="B37" t="s">
        <v>47</v>
      </c>
      <c r="E37" t="s">
        <v>48</v>
      </c>
    </row>
    <row r="39" spans="2:5" x14ac:dyDescent="0.25">
      <c r="B39" t="s">
        <v>55</v>
      </c>
      <c r="E39" t="s">
        <v>49</v>
      </c>
    </row>
    <row r="40" spans="2:5" x14ac:dyDescent="0.25">
      <c r="B40" t="s">
        <v>51</v>
      </c>
      <c r="E40" t="s">
        <v>50</v>
      </c>
    </row>
    <row r="41" spans="2:5" x14ac:dyDescent="0.25">
      <c r="B41" t="s">
        <v>15</v>
      </c>
      <c r="E41" t="s">
        <v>50</v>
      </c>
    </row>
    <row r="42" spans="2:5" x14ac:dyDescent="0.25">
      <c r="B42" t="s">
        <v>13</v>
      </c>
    </row>
    <row r="45" spans="2:5" ht="18.75" x14ac:dyDescent="0.3">
      <c r="B45" s="23" t="s">
        <v>52</v>
      </c>
    </row>
    <row r="47" spans="2:5" x14ac:dyDescent="0.25">
      <c r="B47" t="s">
        <v>53</v>
      </c>
    </row>
    <row r="48" spans="2:5" x14ac:dyDescent="0.25">
      <c r="B48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6F5EF-DDCC-489E-8C71-D9750711A754}">
  <dimension ref="B2:C11"/>
  <sheetViews>
    <sheetView tabSelected="1" workbookViewId="0">
      <selection activeCell="A4" sqref="A4:XFD4"/>
    </sheetView>
  </sheetViews>
  <sheetFormatPr defaultRowHeight="15" x14ac:dyDescent="0.25"/>
  <cols>
    <col min="2" max="2" width="10.7109375" bestFit="1" customWidth="1"/>
  </cols>
  <sheetData>
    <row r="2" spans="2:3" x14ac:dyDescent="0.25">
      <c r="B2" t="s">
        <v>11</v>
      </c>
    </row>
    <row r="3" spans="2:3" x14ac:dyDescent="0.25">
      <c r="B3" t="s">
        <v>12</v>
      </c>
    </row>
    <row r="4" spans="2:3" x14ac:dyDescent="0.25">
      <c r="B4" t="s">
        <v>16</v>
      </c>
    </row>
    <row r="5" spans="2:3" x14ac:dyDescent="0.25">
      <c r="B5" t="s">
        <v>13</v>
      </c>
    </row>
    <row r="6" spans="2:3" x14ac:dyDescent="0.25">
      <c r="B6" t="s">
        <v>14</v>
      </c>
    </row>
    <row r="7" spans="2:3" x14ac:dyDescent="0.25">
      <c r="B7" t="s">
        <v>15</v>
      </c>
    </row>
    <row r="10" spans="2:3" x14ac:dyDescent="0.25">
      <c r="B10" s="1"/>
      <c r="C10" t="s">
        <v>107</v>
      </c>
    </row>
    <row r="11" spans="2:3" x14ac:dyDescent="0.25">
      <c r="B11" s="1"/>
      <c r="C11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70385-6F31-4DF4-AD1E-CA503E0954B0}">
  <dimension ref="A1:N5"/>
  <sheetViews>
    <sheetView topLeftCell="E1" workbookViewId="0">
      <selection activeCell="J4" sqref="J4"/>
    </sheetView>
  </sheetViews>
  <sheetFormatPr defaultColWidth="15.5703125" defaultRowHeight="15" x14ac:dyDescent="0.25"/>
  <cols>
    <col min="1" max="2" width="15.5703125" style="2"/>
    <col min="3" max="3" width="18" style="2" customWidth="1"/>
    <col min="4" max="5" width="15.5703125" style="2"/>
    <col min="6" max="6" width="34" style="2" customWidth="1"/>
    <col min="7" max="7" width="54.140625" style="2" customWidth="1"/>
    <col min="8" max="13" width="15.5703125" style="2"/>
    <col min="14" max="14" width="15.5703125" style="14"/>
    <col min="15" max="16384" width="15.5703125" style="2"/>
  </cols>
  <sheetData>
    <row r="1" spans="1:14" x14ac:dyDescent="0.25">
      <c r="B1" s="3" t="s">
        <v>7</v>
      </c>
      <c r="C1" s="4" t="s">
        <v>8</v>
      </c>
    </row>
    <row r="2" spans="1:14" ht="30" x14ac:dyDescent="0.25">
      <c r="B2" s="5"/>
      <c r="C2" s="4" t="s">
        <v>19</v>
      </c>
      <c r="H2" s="2" t="s">
        <v>9</v>
      </c>
      <c r="I2" s="2" t="s">
        <v>17</v>
      </c>
      <c r="J2" s="2" t="s">
        <v>18</v>
      </c>
      <c r="K2" s="2" t="s">
        <v>18</v>
      </c>
      <c r="L2" s="2" t="s">
        <v>21</v>
      </c>
      <c r="M2" s="2" t="s">
        <v>22</v>
      </c>
      <c r="N2" s="14" t="s">
        <v>23</v>
      </c>
    </row>
    <row r="3" spans="1:14" x14ac:dyDescent="0.25">
      <c r="B3" s="13"/>
      <c r="C3" s="4" t="s">
        <v>22</v>
      </c>
    </row>
    <row r="4" spans="1:14" x14ac:dyDescent="0.25">
      <c r="C4" s="4"/>
      <c r="J4" s="5"/>
      <c r="K4" s="5"/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5</v>
      </c>
      <c r="F5" s="2" t="s">
        <v>6</v>
      </c>
      <c r="G5" s="2" t="s">
        <v>4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F9E7-0544-4176-9290-843B21FCCD85}">
  <dimension ref="A1:X6"/>
  <sheetViews>
    <sheetView workbookViewId="0">
      <selection activeCell="D10" sqref="D10"/>
    </sheetView>
  </sheetViews>
  <sheetFormatPr defaultRowHeight="15" x14ac:dyDescent="0.25"/>
  <cols>
    <col min="1" max="1" width="10.7109375" bestFit="1" customWidth="1"/>
    <col min="2" max="2" width="8.28515625" bestFit="1" customWidth="1"/>
    <col min="3" max="4" width="13.28515625" bestFit="1" customWidth="1"/>
    <col min="5" max="5" width="13.85546875" bestFit="1" customWidth="1"/>
    <col min="6" max="6" width="30.42578125" bestFit="1" customWidth="1"/>
    <col min="7" max="7" width="99.28515625" bestFit="1" customWidth="1"/>
  </cols>
  <sheetData>
    <row r="1" spans="1:24" ht="15.75" x14ac:dyDescent="0.25">
      <c r="D1" s="12" t="s">
        <v>20</v>
      </c>
    </row>
    <row r="4" spans="1:24" x14ac:dyDescent="0.25">
      <c r="A4" s="1"/>
      <c r="B4" s="6"/>
      <c r="F4" s="7"/>
      <c r="G4" s="8"/>
      <c r="S4" s="9"/>
      <c r="T4" s="9"/>
      <c r="U4" s="10"/>
      <c r="X4" s="1"/>
    </row>
    <row r="5" spans="1:24" x14ac:dyDescent="0.25">
      <c r="A5" s="1"/>
      <c r="B5" s="6"/>
      <c r="F5" s="7"/>
      <c r="G5" s="8"/>
      <c r="S5" s="9"/>
      <c r="T5" s="9"/>
      <c r="U5" s="10"/>
      <c r="X5" s="1"/>
    </row>
    <row r="6" spans="1:24" s="6" customFormat="1" x14ac:dyDescent="0.25">
      <c r="A6" s="1"/>
      <c r="F6" s="11"/>
      <c r="G6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41674-A333-43C6-A85C-1CCAFE524C0D}">
  <dimension ref="A1:C5"/>
  <sheetViews>
    <sheetView workbookViewId="0">
      <selection activeCell="C10" sqref="C10"/>
    </sheetView>
  </sheetViews>
  <sheetFormatPr defaultRowHeight="15" x14ac:dyDescent="0.25"/>
  <cols>
    <col min="3" max="3" width="82.7109375" customWidth="1"/>
  </cols>
  <sheetData>
    <row r="1" spans="1:3" x14ac:dyDescent="0.25">
      <c r="A1" s="24"/>
      <c r="B1" s="24"/>
      <c r="C1" s="25"/>
    </row>
    <row r="2" spans="1:3" x14ac:dyDescent="0.25">
      <c r="A2" s="24"/>
      <c r="B2" s="24"/>
      <c r="C2" s="25"/>
    </row>
    <row r="3" spans="1:3" ht="18.75" x14ac:dyDescent="0.25">
      <c r="A3" s="24"/>
      <c r="B3" s="26" t="s">
        <v>56</v>
      </c>
      <c r="C3" s="25"/>
    </row>
    <row r="4" spans="1:3" ht="18.75" x14ac:dyDescent="0.25">
      <c r="A4" s="24"/>
      <c r="B4" s="26" t="s">
        <v>57</v>
      </c>
      <c r="C4" s="25"/>
    </row>
    <row r="5" spans="1:3" ht="99.75" customHeight="1" x14ac:dyDescent="0.25">
      <c r="A5" s="24"/>
      <c r="B5" s="26" t="s">
        <v>58</v>
      </c>
      <c r="C5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00F13-55BD-471A-B8F2-2E6AEAC82D9E}">
  <dimension ref="A1:D7"/>
  <sheetViews>
    <sheetView workbookViewId="0">
      <selection activeCell="C13" sqref="C13"/>
    </sheetView>
  </sheetViews>
  <sheetFormatPr defaultColWidth="9.140625" defaultRowHeight="15" x14ac:dyDescent="0.25"/>
  <cols>
    <col min="1" max="1" width="9.140625" style="15"/>
    <col min="2" max="2" width="14.42578125" style="15" customWidth="1"/>
    <col min="3" max="3" width="81.140625" style="15" customWidth="1"/>
    <col min="4" max="16384" width="9.140625" style="15"/>
  </cols>
  <sheetData>
    <row r="1" spans="1:4" x14ac:dyDescent="0.25">
      <c r="A1" s="38" t="s">
        <v>24</v>
      </c>
      <c r="B1" s="38"/>
      <c r="C1" s="38"/>
      <c r="D1" s="38"/>
    </row>
    <row r="3" spans="1:4" s="16" customFormat="1" x14ac:dyDescent="0.25">
      <c r="B3" s="16" t="s">
        <v>25</v>
      </c>
      <c r="C3" s="16" t="s">
        <v>26</v>
      </c>
    </row>
    <row r="5" spans="1:4" x14ac:dyDescent="0.25">
      <c r="B5" s="17">
        <v>45673</v>
      </c>
      <c r="C5" s="15" t="s">
        <v>111</v>
      </c>
    </row>
    <row r="6" spans="1:4" x14ac:dyDescent="0.25">
      <c r="B6" s="17"/>
    </row>
    <row r="7" spans="1:4" x14ac:dyDescent="0.25">
      <c r="B7" s="1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D8047B57D9143BD5829143C2332CC" ma:contentTypeVersion="18" ma:contentTypeDescription="Create a new document." ma:contentTypeScope="" ma:versionID="5d9d15c07eff1e6f645ea5177efd94cc">
  <xsd:schema xmlns:xsd="http://www.w3.org/2001/XMLSchema" xmlns:xs="http://www.w3.org/2001/XMLSchema" xmlns:p="http://schemas.microsoft.com/office/2006/metadata/properties" xmlns:ns2="4446ce86-6d45-49a3-b9b4-cec9d80fd042" xmlns:ns3="0828d1c0-70f0-48c5-9de0-13a6f22d84dc" targetNamespace="http://schemas.microsoft.com/office/2006/metadata/properties" ma:root="true" ma:fieldsID="e05b3b80a20a2c3ef01ea37d852cfdd2" ns2:_="" ns3:_="">
    <xsd:import namespace="4446ce86-6d45-49a3-b9b4-cec9d80fd042"/>
    <xsd:import namespace="0828d1c0-70f0-48c5-9de0-13a6f22d8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6ce86-6d45-49a3-b9b4-cec9d80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53c2a4e-b526-423a-8bae-6bee3ec89b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8d1c0-70f0-48c5-9de0-13a6f22d84d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433a044-d9ad-4366-a158-846c7b727172}" ma:internalName="TaxCatchAll" ma:showField="CatchAllData" ma:web="0828d1c0-70f0-48c5-9de0-13a6f22d84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46ce86-6d45-49a3-b9b4-cec9d80fd042">
      <Terms xmlns="http://schemas.microsoft.com/office/infopath/2007/PartnerControls"/>
    </lcf76f155ced4ddcb4097134ff3c332f>
    <TaxCatchAll xmlns="0828d1c0-70f0-48c5-9de0-13a6f22d84dc" xsi:nil="true"/>
  </documentManagement>
</p:properties>
</file>

<file path=customXml/itemProps1.xml><?xml version="1.0" encoding="utf-8"?>
<ds:datastoreItem xmlns:ds="http://schemas.openxmlformats.org/officeDocument/2006/customXml" ds:itemID="{E9F43768-33CC-49ED-AB5D-42C7E0DCEF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D1E227-10A7-41C8-B30B-A8BDD2D45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46ce86-6d45-49a3-b9b4-cec9d80fd042"/>
    <ds:schemaRef ds:uri="0828d1c0-70f0-48c5-9de0-13a6f22d8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6CB383-215E-4CB2-B259-455FF3CF50F4}">
  <ds:schemaRefs>
    <ds:schemaRef ds:uri="http://schemas.microsoft.com/office/2006/metadata/properties"/>
    <ds:schemaRef ds:uri="http://schemas.microsoft.com/office/infopath/2007/PartnerControls"/>
    <ds:schemaRef ds:uri="4446ce86-6d45-49a3-b9b4-cec9d80fd042"/>
    <ds:schemaRef ds:uri="0828d1c0-70f0-48c5-9de0-13a6f22d84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Site Notes &amp; Val</vt:lpstr>
      <vt:lpstr>Client Info</vt:lpstr>
      <vt:lpstr>Marketing</vt:lpstr>
      <vt:lpstr>Enquiries</vt:lpstr>
      <vt:lpstr>M.List 5.10.22</vt:lpstr>
      <vt:lpstr>OFFERS</vt:lpstr>
      <vt:lpstr>Deal Progress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Bree</dc:creator>
  <cp:lastModifiedBy>Anton | Bree Prenton</cp:lastModifiedBy>
  <dcterms:created xsi:type="dcterms:W3CDTF">2022-09-06T05:31:23Z</dcterms:created>
  <dcterms:modified xsi:type="dcterms:W3CDTF">2025-01-31T16:27:00Z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0x01010087FD8047B57D9143BD5829143C2332CC</vt:lpwstr>
  </property>
  <property fmtid="{D5CDD505-2E9C-101B-9397-08002B2CF9AE}" pid="3" name="MediaServiceImageTags">
    <vt:lpwstr/>
  </property>
</Properties>
</file>