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xa\Dropbox\Servidor Novell\EXCEL\TRABALHO\"/>
    </mc:Choice>
  </mc:AlternateContent>
  <xr:revisionPtr revIDLastSave="0" documentId="13_ncr:1_{BE0B51A7-D22B-4F4A-ADC4-2DC6D10B2644}" xr6:coauthVersionLast="47" xr6:coauthVersionMax="47" xr10:uidLastSave="{00000000-0000-0000-0000-000000000000}"/>
  <bookViews>
    <workbookView xWindow="28680" yWindow="-1440" windowWidth="38640" windowHeight="15720" xr2:uid="{B6E1B593-1F42-4784-AB02-DCA3551B00F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C15" i="1"/>
  <c r="C16" i="1" s="1"/>
  <c r="D15" i="1"/>
  <c r="D36" i="1" s="1"/>
  <c r="F15" i="1"/>
  <c r="F29" i="1" s="1"/>
  <c r="G15" i="1"/>
  <c r="G16" i="1" s="1"/>
  <c r="H15" i="1"/>
  <c r="H26" i="1" s="1"/>
  <c r="H27" i="1" s="1"/>
  <c r="H28" i="1" s="1"/>
  <c r="I15" i="1"/>
  <c r="I16" i="1" s="1"/>
  <c r="J15" i="1"/>
  <c r="J42" i="1" s="1"/>
  <c r="K15" i="1"/>
  <c r="K16" i="1" s="1"/>
  <c r="K21" i="1"/>
  <c r="J21" i="1"/>
  <c r="I21" i="1"/>
  <c r="H21" i="1"/>
  <c r="G21" i="1"/>
  <c r="F21" i="1"/>
  <c r="D21" i="1"/>
  <c r="C21" i="1"/>
  <c r="B21" i="1"/>
  <c r="B15" i="1"/>
  <c r="B16" i="1" s="1"/>
  <c r="F42" i="1" l="1"/>
  <c r="K26" i="1"/>
  <c r="K27" i="1" s="1"/>
  <c r="K28" i="1" s="1"/>
  <c r="J29" i="1"/>
  <c r="I42" i="1"/>
  <c r="H23" i="1"/>
  <c r="H39" i="1"/>
  <c r="H40" i="1" s="1"/>
  <c r="H41" i="1" s="1"/>
  <c r="F43" i="1"/>
  <c r="F44" i="1" s="1"/>
  <c r="F30" i="1"/>
  <c r="F31" i="1" s="1"/>
  <c r="E15" i="1"/>
  <c r="E36" i="1" s="1"/>
  <c r="E37" i="1" s="1"/>
  <c r="E38" i="1" s="1"/>
  <c r="I32" i="1"/>
  <c r="I33" i="1" s="1"/>
  <c r="I34" i="1" s="1"/>
  <c r="I63" i="1"/>
  <c r="I64" i="1" s="1"/>
  <c r="I65" i="1" s="1"/>
  <c r="J32" i="1"/>
  <c r="J33" i="1" s="1"/>
  <c r="J34" i="1" s="1"/>
  <c r="F63" i="1"/>
  <c r="F64" i="1" s="1"/>
  <c r="F65" i="1" s="1"/>
  <c r="I39" i="1"/>
  <c r="I40" i="1" s="1"/>
  <c r="I41" i="1" s="1"/>
  <c r="I29" i="1"/>
  <c r="I30" i="1" s="1"/>
  <c r="I31" i="1" s="1"/>
  <c r="I45" i="1"/>
  <c r="I46" i="1" s="1"/>
  <c r="I47" i="1" s="1"/>
  <c r="I36" i="1"/>
  <c r="I37" i="1" s="1"/>
  <c r="I38" i="1" s="1"/>
  <c r="F45" i="1"/>
  <c r="F46" i="1" s="1"/>
  <c r="F47" i="1" s="1"/>
  <c r="H36" i="1"/>
  <c r="H37" i="1" s="1"/>
  <c r="H38" i="1" s="1"/>
  <c r="G57" i="1"/>
  <c r="G58" i="1" s="1"/>
  <c r="G59" i="1" s="1"/>
  <c r="G51" i="1"/>
  <c r="G52" i="1" s="1"/>
  <c r="G53" i="1" s="1"/>
  <c r="G26" i="1"/>
  <c r="G27" i="1" s="1"/>
  <c r="G28" i="1" s="1"/>
  <c r="J57" i="1"/>
  <c r="J58" i="1" s="1"/>
  <c r="J59" i="1" s="1"/>
  <c r="J51" i="1"/>
  <c r="J52" i="1" s="1"/>
  <c r="J53" i="1" s="1"/>
  <c r="C29" i="1"/>
  <c r="C30" i="1" s="1"/>
  <c r="C31" i="1" s="1"/>
  <c r="F26" i="1"/>
  <c r="F27" i="1" s="1"/>
  <c r="F28" i="1" s="1"/>
  <c r="G23" i="1"/>
  <c r="G24" i="1" s="1"/>
  <c r="G25" i="1" s="1"/>
  <c r="H63" i="1"/>
  <c r="H64" i="1" s="1"/>
  <c r="H65" i="1" s="1"/>
  <c r="I60" i="1"/>
  <c r="I61" i="1" s="1"/>
  <c r="I62" i="1" s="1"/>
  <c r="I57" i="1"/>
  <c r="I58" i="1" s="1"/>
  <c r="I59" i="1" s="1"/>
  <c r="I54" i="1"/>
  <c r="I55" i="1" s="1"/>
  <c r="I56" i="1" s="1"/>
  <c r="I51" i="1"/>
  <c r="I52" i="1" s="1"/>
  <c r="I53" i="1" s="1"/>
  <c r="I48" i="1"/>
  <c r="I49" i="1" s="1"/>
  <c r="I50" i="1" s="1"/>
  <c r="H45" i="1"/>
  <c r="H46" i="1" s="1"/>
  <c r="H47" i="1" s="1"/>
  <c r="H42" i="1"/>
  <c r="H43" i="1" s="1"/>
  <c r="H44" i="1" s="1"/>
  <c r="K39" i="1"/>
  <c r="K40" i="1" s="1"/>
  <c r="K41" i="1" s="1"/>
  <c r="K36" i="1"/>
  <c r="K37" i="1" s="1"/>
  <c r="K38" i="1" s="1"/>
  <c r="G60" i="1"/>
  <c r="G61" i="1" s="1"/>
  <c r="G62" i="1" s="1"/>
  <c r="J60" i="1"/>
  <c r="J61" i="1" s="1"/>
  <c r="J62" i="1" s="1"/>
  <c r="J54" i="1"/>
  <c r="J55" i="1" s="1"/>
  <c r="J56" i="1" s="1"/>
  <c r="J48" i="1"/>
  <c r="J49" i="1" s="1"/>
  <c r="J50" i="1" s="1"/>
  <c r="K32" i="1"/>
  <c r="K33" i="1" s="1"/>
  <c r="K34" i="1" s="1"/>
  <c r="K29" i="1"/>
  <c r="K30" i="1" s="1"/>
  <c r="K31" i="1" s="1"/>
  <c r="F23" i="1"/>
  <c r="G63" i="1"/>
  <c r="G64" i="1" s="1"/>
  <c r="G65" i="1" s="1"/>
  <c r="H60" i="1"/>
  <c r="H61" i="1" s="1"/>
  <c r="H62" i="1" s="1"/>
  <c r="H57" i="1"/>
  <c r="H58" i="1" s="1"/>
  <c r="H59" i="1" s="1"/>
  <c r="H54" i="1"/>
  <c r="H55" i="1" s="1"/>
  <c r="H56" i="1" s="1"/>
  <c r="H51" i="1"/>
  <c r="H52" i="1" s="1"/>
  <c r="H53" i="1" s="1"/>
  <c r="H48" i="1"/>
  <c r="H49" i="1" s="1"/>
  <c r="H50" i="1" s="1"/>
  <c r="G45" i="1"/>
  <c r="G46" i="1" s="1"/>
  <c r="G47" i="1" s="1"/>
  <c r="G42" i="1"/>
  <c r="G43" i="1" s="1"/>
  <c r="G44" i="1" s="1"/>
  <c r="J39" i="1"/>
  <c r="J40" i="1" s="1"/>
  <c r="J41" i="1" s="1"/>
  <c r="J36" i="1"/>
  <c r="J37" i="1" s="1"/>
  <c r="J38" i="1" s="1"/>
  <c r="G54" i="1"/>
  <c r="G55" i="1" s="1"/>
  <c r="G56" i="1" s="1"/>
  <c r="F57" i="1"/>
  <c r="F58" i="1" s="1"/>
  <c r="F59" i="1" s="1"/>
  <c r="F48" i="1"/>
  <c r="F49" i="1" s="1"/>
  <c r="F50" i="1" s="1"/>
  <c r="H32" i="1"/>
  <c r="H33" i="1" s="1"/>
  <c r="H34" i="1" s="1"/>
  <c r="H29" i="1"/>
  <c r="H30" i="1" s="1"/>
  <c r="H31" i="1" s="1"/>
  <c r="J26" i="1"/>
  <c r="J27" i="1" s="1"/>
  <c r="J28" i="1" s="1"/>
  <c r="K23" i="1"/>
  <c r="K24" i="1" s="1"/>
  <c r="K25" i="1" s="1"/>
  <c r="C42" i="1"/>
  <c r="C43" i="1" s="1"/>
  <c r="C44" i="1" s="1"/>
  <c r="G39" i="1"/>
  <c r="G40" i="1" s="1"/>
  <c r="G41" i="1" s="1"/>
  <c r="G36" i="1"/>
  <c r="G37" i="1" s="1"/>
  <c r="G38" i="1" s="1"/>
  <c r="G48" i="1"/>
  <c r="G49" i="1" s="1"/>
  <c r="G50" i="1" s="1"/>
  <c r="F54" i="1"/>
  <c r="F55" i="1" s="1"/>
  <c r="F56" i="1" s="1"/>
  <c r="G32" i="1"/>
  <c r="G33" i="1" s="1"/>
  <c r="G34" i="1" s="1"/>
  <c r="G29" i="1"/>
  <c r="G30" i="1" s="1"/>
  <c r="G31" i="1" s="1"/>
  <c r="I26" i="1"/>
  <c r="I27" i="1" s="1"/>
  <c r="I28" i="1" s="1"/>
  <c r="J23" i="1"/>
  <c r="J24" i="1" s="1"/>
  <c r="J25" i="1" s="1"/>
  <c r="K63" i="1"/>
  <c r="K64" i="1" s="1"/>
  <c r="K65" i="1" s="1"/>
  <c r="C60" i="1"/>
  <c r="C61" i="1" s="1"/>
  <c r="C62" i="1" s="1"/>
  <c r="K45" i="1"/>
  <c r="K46" i="1" s="1"/>
  <c r="K47" i="1" s="1"/>
  <c r="K42" i="1"/>
  <c r="K43" i="1" s="1"/>
  <c r="K44" i="1" s="1"/>
  <c r="F39" i="1"/>
  <c r="F40" i="1" s="1"/>
  <c r="F41" i="1" s="1"/>
  <c r="F36" i="1"/>
  <c r="F37" i="1" s="1"/>
  <c r="F38" i="1" s="1"/>
  <c r="F60" i="1"/>
  <c r="F61" i="1" s="1"/>
  <c r="F62" i="1" s="1"/>
  <c r="F51" i="1"/>
  <c r="F52" i="1" s="1"/>
  <c r="F53" i="1" s="1"/>
  <c r="F32" i="1"/>
  <c r="F33" i="1" s="1"/>
  <c r="F34" i="1" s="1"/>
  <c r="I23" i="1"/>
  <c r="I24" i="1" s="1"/>
  <c r="I25" i="1" s="1"/>
  <c r="J63" i="1"/>
  <c r="J64" i="1" s="1"/>
  <c r="J65" i="1" s="1"/>
  <c r="K60" i="1"/>
  <c r="K61" i="1" s="1"/>
  <c r="K62" i="1" s="1"/>
  <c r="K57" i="1"/>
  <c r="K58" i="1" s="1"/>
  <c r="K59" i="1" s="1"/>
  <c r="K54" i="1"/>
  <c r="K55" i="1" s="1"/>
  <c r="K56" i="1" s="1"/>
  <c r="K51" i="1"/>
  <c r="K52" i="1" s="1"/>
  <c r="K53" i="1" s="1"/>
  <c r="K48" i="1"/>
  <c r="K49" i="1" s="1"/>
  <c r="K50" i="1" s="1"/>
  <c r="J45" i="1"/>
  <c r="J46" i="1" s="1"/>
  <c r="J47" i="1" s="1"/>
  <c r="D51" i="1"/>
  <c r="D52" i="1" s="1"/>
  <c r="D53" i="1" s="1"/>
  <c r="D48" i="1"/>
  <c r="D49" i="1" s="1"/>
  <c r="D50" i="1" s="1"/>
  <c r="D45" i="1"/>
  <c r="D46" i="1" s="1"/>
  <c r="D47" i="1" s="1"/>
  <c r="D37" i="1"/>
  <c r="D38" i="1" s="1"/>
  <c r="D23" i="1"/>
  <c r="D24" i="1" s="1"/>
  <c r="D25" i="1" s="1"/>
  <c r="D42" i="1"/>
  <c r="D43" i="1" s="1"/>
  <c r="D44" i="1" s="1"/>
  <c r="D63" i="1"/>
  <c r="D64" i="1" s="1"/>
  <c r="D65" i="1" s="1"/>
  <c r="D29" i="1"/>
  <c r="D30" i="1" s="1"/>
  <c r="D31" i="1" s="1"/>
  <c r="D60" i="1"/>
  <c r="D61" i="1" s="1"/>
  <c r="D62" i="1" s="1"/>
  <c r="D32" i="1"/>
  <c r="D33" i="1" s="1"/>
  <c r="D34" i="1" s="1"/>
  <c r="D57" i="1"/>
  <c r="D58" i="1" s="1"/>
  <c r="D59" i="1" s="1"/>
  <c r="D39" i="1"/>
  <c r="D40" i="1" s="1"/>
  <c r="D41" i="1" s="1"/>
  <c r="D26" i="1"/>
  <c r="D27" i="1" s="1"/>
  <c r="D28" i="1" s="1"/>
  <c r="D54" i="1"/>
  <c r="D55" i="1" s="1"/>
  <c r="D56" i="1" s="1"/>
  <c r="J30" i="1"/>
  <c r="J31" i="1" s="1"/>
  <c r="H24" i="1"/>
  <c r="H25" i="1" s="1"/>
  <c r="I43" i="1"/>
  <c r="I44" i="1" s="1"/>
  <c r="J43" i="1"/>
  <c r="J44" i="1" s="1"/>
  <c r="F24" i="1"/>
  <c r="F25" i="1" s="1"/>
  <c r="C23" i="1"/>
  <c r="C24" i="1" s="1"/>
  <c r="C25" i="1" s="1"/>
  <c r="C26" i="1"/>
  <c r="C27" i="1" s="1"/>
  <c r="C28" i="1" s="1"/>
  <c r="C48" i="1"/>
  <c r="C49" i="1" s="1"/>
  <c r="C50" i="1" s="1"/>
  <c r="C63" i="1"/>
  <c r="C64" i="1" s="1"/>
  <c r="C65" i="1" s="1"/>
  <c r="C54" i="1"/>
  <c r="C55" i="1" s="1"/>
  <c r="C56" i="1" s="1"/>
  <c r="C36" i="1"/>
  <c r="C37" i="1" s="1"/>
  <c r="C38" i="1" s="1"/>
  <c r="C57" i="1"/>
  <c r="C58" i="1" s="1"/>
  <c r="C59" i="1" s="1"/>
  <c r="C51" i="1"/>
  <c r="C52" i="1" s="1"/>
  <c r="C53" i="1" s="1"/>
  <c r="C45" i="1"/>
  <c r="C46" i="1" s="1"/>
  <c r="C47" i="1" s="1"/>
  <c r="C39" i="1"/>
  <c r="C40" i="1" s="1"/>
  <c r="C41" i="1" s="1"/>
  <c r="C32" i="1"/>
  <c r="C33" i="1" s="1"/>
  <c r="C34" i="1" s="1"/>
  <c r="H16" i="1"/>
  <c r="J16" i="1"/>
  <c r="F16" i="1"/>
  <c r="D16" i="1"/>
  <c r="B39" i="1"/>
  <c r="B40" i="1" s="1"/>
  <c r="B41" i="1" s="1"/>
  <c r="B60" i="1"/>
  <c r="B61" i="1" s="1"/>
  <c r="B62" i="1" s="1"/>
  <c r="B32" i="1"/>
  <c r="B33" i="1" s="1"/>
  <c r="B34" i="1" s="1"/>
  <c r="B36" i="1"/>
  <c r="B37" i="1" s="1"/>
  <c r="B38" i="1" s="1"/>
  <c r="B42" i="1"/>
  <c r="B43" i="1" s="1"/>
  <c r="B44" i="1" s="1"/>
  <c r="B45" i="1"/>
  <c r="B46" i="1" s="1"/>
  <c r="B47" i="1" s="1"/>
  <c r="B48" i="1"/>
  <c r="B49" i="1" s="1"/>
  <c r="B50" i="1" s="1"/>
  <c r="B51" i="1"/>
  <c r="B52" i="1" s="1"/>
  <c r="B53" i="1" s="1"/>
  <c r="B23" i="1"/>
  <c r="B24" i="1" s="1"/>
  <c r="B25" i="1" s="1"/>
  <c r="B26" i="1"/>
  <c r="B27" i="1" s="1"/>
  <c r="B28" i="1" s="1"/>
  <c r="B29" i="1"/>
  <c r="B30" i="1" s="1"/>
  <c r="B31" i="1" s="1"/>
  <c r="B54" i="1"/>
  <c r="B55" i="1" s="1"/>
  <c r="B56" i="1" s="1"/>
  <c r="B63" i="1"/>
  <c r="B64" i="1" s="1"/>
  <c r="B65" i="1" s="1"/>
  <c r="B57" i="1"/>
  <c r="B58" i="1" s="1"/>
  <c r="B59" i="1" s="1"/>
  <c r="E51" i="1" l="1"/>
  <c r="E52" i="1" s="1"/>
  <c r="E53" i="1" s="1"/>
  <c r="E16" i="1"/>
  <c r="E48" i="1"/>
  <c r="E49" i="1" s="1"/>
  <c r="E50" i="1" s="1"/>
  <c r="E29" i="1"/>
  <c r="E30" i="1" s="1"/>
  <c r="E31" i="1" s="1"/>
  <c r="E42" i="1"/>
  <c r="E43" i="1" s="1"/>
  <c r="E44" i="1" s="1"/>
  <c r="E39" i="1"/>
  <c r="E40" i="1" s="1"/>
  <c r="E41" i="1" s="1"/>
  <c r="E26" i="1"/>
  <c r="E27" i="1" s="1"/>
  <c r="E28" i="1" s="1"/>
  <c r="E54" i="1"/>
  <c r="E55" i="1" s="1"/>
  <c r="E56" i="1" s="1"/>
  <c r="E63" i="1"/>
  <c r="E64" i="1" s="1"/>
  <c r="E65" i="1" s="1"/>
  <c r="E57" i="1"/>
  <c r="E58" i="1" s="1"/>
  <c r="E59" i="1" s="1"/>
  <c r="E32" i="1"/>
  <c r="E33" i="1" s="1"/>
  <c r="E34" i="1" s="1"/>
  <c r="E23" i="1"/>
  <c r="E24" i="1" s="1"/>
  <c r="E25" i="1" s="1"/>
  <c r="E60" i="1"/>
  <c r="E61" i="1" s="1"/>
  <c r="E62" i="1" s="1"/>
  <c r="E45" i="1"/>
  <c r="E46" i="1" s="1"/>
  <c r="E47" i="1" s="1"/>
</calcChain>
</file>

<file path=xl/sharedStrings.xml><?xml version="1.0" encoding="utf-8"?>
<sst xmlns="http://schemas.openxmlformats.org/spreadsheetml/2006/main" count="75" uniqueCount="40">
  <si>
    <t>PLANILHA DE CÁLCULO - LEI 14.973/2024</t>
  </si>
  <si>
    <t>Valor de Mercado do Imóvel:</t>
  </si>
  <si>
    <t>Imposto de 4% sobre a Atualização:</t>
  </si>
  <si>
    <t>Imóvel 1</t>
  </si>
  <si>
    <t>Imóvel 2</t>
  </si>
  <si>
    <t>Imóvel 3</t>
  </si>
  <si>
    <t>Imóvel 4</t>
  </si>
  <si>
    <t>Imóvel 5</t>
  </si>
  <si>
    <t>Imóvel 6</t>
  </si>
  <si>
    <t>Imóvel 7</t>
  </si>
  <si>
    <t>Imóvel 8</t>
  </si>
  <si>
    <t>Imóvel 9</t>
  </si>
  <si>
    <t>Imóvel 10</t>
  </si>
  <si>
    <t>Descrição</t>
  </si>
  <si>
    <t>GANHO DE CAPITAL  -  GK = VALOR DA ALIENAÇÃO - [CAA + (DTA X %)]</t>
  </si>
  <si>
    <t>Se a alienação ocorrer:</t>
  </si>
  <si>
    <t>GK</t>
  </si>
  <si>
    <t>Valor da Alienação:</t>
  </si>
  <si>
    <t>VALOR DO IMPOSTO SOBRE ATUALIZAÇÃO DE IMÓVEIS A VALOR DE MERCADO</t>
  </si>
  <si>
    <t>até 48 meses (4 anos)</t>
  </si>
  <si>
    <t>até 60 meses (5 anos)</t>
  </si>
  <si>
    <t>até 72 meses (6 anos)</t>
  </si>
  <si>
    <t>até 84 meses (7 anos)</t>
  </si>
  <si>
    <t>até 96 meses (8 anos)</t>
  </si>
  <si>
    <t>até 108 meses (9 anos)</t>
  </si>
  <si>
    <t>até 120 meses (10 anos)</t>
  </si>
  <si>
    <t>até 132 meses (11 anos)</t>
  </si>
  <si>
    <t>até 144 meses (12 anos)</t>
  </si>
  <si>
    <t>até 156 meses (13 anos)</t>
  </si>
  <si>
    <t>até 168 meses (14 anos)</t>
  </si>
  <si>
    <t>até 180 meses (15 anos)</t>
  </si>
  <si>
    <t>após 180 meses (15 anos)</t>
  </si>
  <si>
    <t>Ganho de Capital sem Atualização (GCAP):</t>
  </si>
  <si>
    <t>Efeito da Atualização no GCAP:</t>
  </si>
  <si>
    <t>até 36 meses (3 anos):</t>
  </si>
  <si>
    <t>Valor da Atualização (DTA):</t>
  </si>
  <si>
    <t>Redução do Imposto de 15% com a DTA:</t>
  </si>
  <si>
    <t>Custo do Imóvel no IRPF (CAA):</t>
  </si>
  <si>
    <t>até 72 meses (6 anos), a redução do Imposto de 15% é inferior aos 4% pagos sobre a ATUALIZAÇÃO.</t>
  </si>
  <si>
    <t>Preecher as células com fundo AMARELO.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</si>
</sst>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\(\-#,##0.00\)"/>
    <numFmt numFmtId="165" formatCode="#,##0.00;\(\-#,##0.00\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2" fillId="2" borderId="1" xfId="0" applyNumberFormat="1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2" fillId="2" borderId="5" xfId="0" applyFont="1" applyFill="1" applyBorder="1"/>
    <xf numFmtId="164" fontId="2" fillId="2" borderId="9" xfId="0" applyNumberFormat="1" applyFont="1" applyFill="1" applyBorder="1"/>
    <xf numFmtId="0" fontId="2" fillId="2" borderId="7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164" fontId="2" fillId="2" borderId="15" xfId="0" applyNumberFormat="1" applyFont="1" applyFill="1" applyBorder="1"/>
    <xf numFmtId="0" fontId="2" fillId="2" borderId="12" xfId="0" applyFont="1" applyFill="1" applyBorder="1" applyAlignment="1">
      <alignment horizontal="center" vertical="center"/>
    </xf>
    <xf numFmtId="165" fontId="3" fillId="2" borderId="13" xfId="1" applyNumberFormat="1" applyFont="1" applyFill="1" applyBorder="1"/>
    <xf numFmtId="165" fontId="3" fillId="2" borderId="11" xfId="1" applyNumberFormat="1" applyFont="1" applyFill="1" applyBorder="1"/>
    <xf numFmtId="0" fontId="6" fillId="2" borderId="2" xfId="0" applyFont="1" applyFill="1" applyBorder="1"/>
    <xf numFmtId="165" fontId="6" fillId="2" borderId="12" xfId="1" applyNumberFormat="1" applyFont="1" applyFill="1" applyBorder="1"/>
    <xf numFmtId="165" fontId="0" fillId="3" borderId="1" xfId="1" applyNumberFormat="1" applyFont="1" applyFill="1" applyBorder="1" applyProtection="1">
      <protection locked="0"/>
    </xf>
    <xf numFmtId="165" fontId="0" fillId="3" borderId="10" xfId="1" applyNumberFormat="1" applyFont="1" applyFill="1" applyBorder="1" applyProtection="1">
      <protection locked="0"/>
    </xf>
    <xf numFmtId="0" fontId="2" fillId="2" borderId="19" xfId="0" applyFont="1" applyFill="1" applyBorder="1"/>
    <xf numFmtId="0" fontId="6" fillId="2" borderId="13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/>
    <xf numFmtId="165" fontId="0" fillId="3" borderId="9" xfId="1" applyNumberFormat="1" applyFont="1" applyFill="1" applyBorder="1" applyProtection="1">
      <protection locked="0"/>
    </xf>
    <xf numFmtId="0" fontId="2" fillId="2" borderId="20" xfId="0" applyFont="1" applyFill="1" applyBorder="1"/>
    <xf numFmtId="165" fontId="2" fillId="2" borderId="21" xfId="1" applyNumberFormat="1" applyFont="1" applyFill="1" applyBorder="1"/>
    <xf numFmtId="165" fontId="2" fillId="2" borderId="22" xfId="1" applyNumberFormat="1" applyFont="1" applyFill="1" applyBorder="1"/>
    <xf numFmtId="0" fontId="5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0</xdr:row>
      <xdr:rowOff>0</xdr:rowOff>
    </xdr:from>
    <xdr:to>
      <xdr:col>5</xdr:col>
      <xdr:colOff>828675</xdr:colOff>
      <xdr:row>7</xdr:row>
      <xdr:rowOff>190228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361AC1-B2FC-04FD-8502-EC7FC0B80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0"/>
          <a:ext cx="2152650" cy="1523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B9EF-417D-4152-8A5E-1BA9E93015D5}">
  <dimension ref="A8:K65"/>
  <sheetViews>
    <sheetView showGridLines="0" tabSelected="1" zoomScale="130" zoomScaleNormal="130" workbookViewId="0">
      <selection activeCell="B13" sqref="B13"/>
    </sheetView>
  </sheetViews>
  <sheetFormatPr defaultRowHeight="15" x14ac:dyDescent="0.25"/>
  <cols>
    <col min="1" max="1" width="39.85546875" bestFit="1" customWidth="1"/>
    <col min="2" max="2" width="13.28515625" bestFit="1" customWidth="1"/>
    <col min="3" max="11" width="14" customWidth="1"/>
  </cols>
  <sheetData>
    <row r="8" spans="1:11" ht="24" x14ac:dyDescent="0.4">
      <c r="A8" s="28" t="s">
        <v>0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1" x14ac:dyDescent="0.35">
      <c r="A9" s="38" t="s">
        <v>39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15.75" thickBot="1" x14ac:dyDescent="0.3"/>
    <row r="11" spans="1:11" ht="18.75" x14ac:dyDescent="0.3">
      <c r="A11" s="29" t="s">
        <v>18</v>
      </c>
      <c r="B11" s="30"/>
      <c r="C11" s="30"/>
      <c r="D11" s="30"/>
      <c r="E11" s="30"/>
      <c r="F11" s="30"/>
      <c r="G11" s="30"/>
      <c r="H11" s="30"/>
      <c r="I11" s="30"/>
      <c r="J11" s="30"/>
      <c r="K11" s="31"/>
    </row>
    <row r="12" spans="1:11" x14ac:dyDescent="0.25">
      <c r="A12" s="21" t="s">
        <v>13</v>
      </c>
      <c r="B12" s="9" t="s">
        <v>3</v>
      </c>
      <c r="C12" s="9" t="s">
        <v>4</v>
      </c>
      <c r="D12" s="9" t="s">
        <v>5</v>
      </c>
      <c r="E12" s="9" t="s">
        <v>6</v>
      </c>
      <c r="F12" s="9" t="s">
        <v>7</v>
      </c>
      <c r="G12" s="9" t="s">
        <v>8</v>
      </c>
      <c r="H12" s="9" t="s">
        <v>9</v>
      </c>
      <c r="I12" s="9" t="s">
        <v>10</v>
      </c>
      <c r="J12" s="9" t="s">
        <v>11</v>
      </c>
      <c r="K12" s="22" t="s">
        <v>12</v>
      </c>
    </row>
    <row r="13" spans="1:11" x14ac:dyDescent="0.25">
      <c r="A13" s="23" t="s">
        <v>37</v>
      </c>
      <c r="B13" s="17">
        <v>1000000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24">
        <v>0</v>
      </c>
    </row>
    <row r="14" spans="1:11" x14ac:dyDescent="0.25">
      <c r="A14" s="23" t="s">
        <v>1</v>
      </c>
      <c r="B14" s="17">
        <v>3000000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24">
        <v>0</v>
      </c>
    </row>
    <row r="15" spans="1:11" x14ac:dyDescent="0.25">
      <c r="A15" s="23" t="s">
        <v>35</v>
      </c>
      <c r="B15" s="1">
        <f>+B14-B13</f>
        <v>2000000</v>
      </c>
      <c r="C15" s="1">
        <f t="shared" ref="C15:K15" si="0">+C14-C13</f>
        <v>0</v>
      </c>
      <c r="D15" s="1">
        <f t="shared" si="0"/>
        <v>0</v>
      </c>
      <c r="E15" s="1">
        <f t="shared" si="0"/>
        <v>0</v>
      </c>
      <c r="F15" s="1">
        <f t="shared" si="0"/>
        <v>0</v>
      </c>
      <c r="G15" s="1">
        <f t="shared" si="0"/>
        <v>0</v>
      </c>
      <c r="H15" s="1">
        <f t="shared" si="0"/>
        <v>0</v>
      </c>
      <c r="I15" s="1">
        <f t="shared" si="0"/>
        <v>0</v>
      </c>
      <c r="J15" s="1">
        <f t="shared" si="0"/>
        <v>0</v>
      </c>
      <c r="K15" s="5">
        <f t="shared" si="0"/>
        <v>0</v>
      </c>
    </row>
    <row r="16" spans="1:11" ht="15.75" thickBot="1" x14ac:dyDescent="0.3">
      <c r="A16" s="25" t="s">
        <v>2</v>
      </c>
      <c r="B16" s="26">
        <f>IF(B15&gt;0,B15*4%,0)</f>
        <v>80000</v>
      </c>
      <c r="C16" s="26">
        <f t="shared" ref="C16:K16" si="1">IF(C15&gt;0,C15*4%,0)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6">
        <f t="shared" si="1"/>
        <v>0</v>
      </c>
      <c r="K16" s="27">
        <f t="shared" si="1"/>
        <v>0</v>
      </c>
    </row>
    <row r="18" spans="1:11" ht="15.75" thickBot="1" x14ac:dyDescent="0.3"/>
    <row r="19" spans="1:11" ht="15.75" thickBot="1" x14ac:dyDescent="0.3">
      <c r="A19" s="32" t="s">
        <v>14</v>
      </c>
      <c r="B19" s="33"/>
      <c r="C19" s="33"/>
      <c r="D19" s="33"/>
      <c r="E19" s="33"/>
      <c r="F19" s="33"/>
      <c r="G19" s="33"/>
      <c r="H19" s="33"/>
      <c r="I19" s="33"/>
      <c r="J19" s="33"/>
      <c r="K19" s="34"/>
    </row>
    <row r="20" spans="1:11" x14ac:dyDescent="0.25">
      <c r="A20" s="10" t="s">
        <v>17</v>
      </c>
      <c r="B20" s="18">
        <v>4000000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1" x14ac:dyDescent="0.25">
      <c r="A21" s="4" t="s">
        <v>32</v>
      </c>
      <c r="B21" s="11">
        <f t="shared" ref="B21:K21" si="2">IF(B20&gt;0,+B20-B13,0)</f>
        <v>3000000</v>
      </c>
      <c r="C21" s="11">
        <f t="shared" si="2"/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0</v>
      </c>
      <c r="I21" s="11">
        <f t="shared" si="2"/>
        <v>0</v>
      </c>
      <c r="J21" s="11">
        <f t="shared" si="2"/>
        <v>0</v>
      </c>
      <c r="K21" s="11">
        <f t="shared" si="2"/>
        <v>0</v>
      </c>
    </row>
    <row r="22" spans="1:11" ht="15.75" thickBot="1" x14ac:dyDescent="0.3">
      <c r="A22" s="19" t="s">
        <v>15</v>
      </c>
      <c r="B22" s="6" t="s">
        <v>16</v>
      </c>
      <c r="C22" s="12" t="s">
        <v>16</v>
      </c>
      <c r="D22" s="12" t="s">
        <v>16</v>
      </c>
      <c r="E22" s="12" t="s">
        <v>16</v>
      </c>
      <c r="F22" s="12" t="s">
        <v>16</v>
      </c>
      <c r="G22" s="12" t="s">
        <v>16</v>
      </c>
      <c r="H22" s="12" t="s">
        <v>16</v>
      </c>
      <c r="I22" s="12" t="s">
        <v>16</v>
      </c>
      <c r="J22" s="12" t="s">
        <v>16</v>
      </c>
      <c r="K22" s="12" t="s">
        <v>16</v>
      </c>
    </row>
    <row r="23" spans="1:11" x14ac:dyDescent="0.25">
      <c r="A23" s="20" t="s">
        <v>34</v>
      </c>
      <c r="B23" s="13">
        <f>B$20-(B$13+(B$15*0%))</f>
        <v>3000000</v>
      </c>
      <c r="C23" s="13">
        <f t="shared" ref="C23:K23" si="3">C$20-(C$13+(C$15*0%))</f>
        <v>0</v>
      </c>
      <c r="D23" s="13">
        <f t="shared" si="3"/>
        <v>0</v>
      </c>
      <c r="E23" s="13">
        <f t="shared" si="3"/>
        <v>0</v>
      </c>
      <c r="F23" s="13">
        <f t="shared" si="3"/>
        <v>0</v>
      </c>
      <c r="G23" s="13">
        <f t="shared" si="3"/>
        <v>0</v>
      </c>
      <c r="H23" s="13">
        <f t="shared" si="3"/>
        <v>0</v>
      </c>
      <c r="I23" s="13">
        <f t="shared" si="3"/>
        <v>0</v>
      </c>
      <c r="J23" s="13">
        <f t="shared" si="3"/>
        <v>0</v>
      </c>
      <c r="K23" s="13">
        <f t="shared" si="3"/>
        <v>0</v>
      </c>
    </row>
    <row r="24" spans="1:11" x14ac:dyDescent="0.25">
      <c r="A24" s="7" t="s">
        <v>33</v>
      </c>
      <c r="B24" s="14">
        <f>+B$21-B23</f>
        <v>0</v>
      </c>
      <c r="C24" s="14">
        <f t="shared" ref="C24:K24" si="4">+C$21-C23</f>
        <v>0</v>
      </c>
      <c r="D24" s="14">
        <f t="shared" si="4"/>
        <v>0</v>
      </c>
      <c r="E24" s="14">
        <f t="shared" si="4"/>
        <v>0</v>
      </c>
      <c r="F24" s="14">
        <f t="shared" si="4"/>
        <v>0</v>
      </c>
      <c r="G24" s="14">
        <f t="shared" si="4"/>
        <v>0</v>
      </c>
      <c r="H24" s="14">
        <f t="shared" si="4"/>
        <v>0</v>
      </c>
      <c r="I24" s="14">
        <f t="shared" si="4"/>
        <v>0</v>
      </c>
      <c r="J24" s="14">
        <f t="shared" si="4"/>
        <v>0</v>
      </c>
      <c r="K24" s="14">
        <f t="shared" si="4"/>
        <v>0</v>
      </c>
    </row>
    <row r="25" spans="1:11" ht="15.75" thickBot="1" x14ac:dyDescent="0.3">
      <c r="A25" s="8" t="s">
        <v>36</v>
      </c>
      <c r="B25" s="16">
        <f>+B24*15%</f>
        <v>0</v>
      </c>
      <c r="C25" s="16">
        <f t="shared" ref="C25:K25" si="5">+C24*15%</f>
        <v>0</v>
      </c>
      <c r="D25" s="16">
        <f t="shared" si="5"/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16">
        <f t="shared" si="5"/>
        <v>0</v>
      </c>
    </row>
    <row r="26" spans="1:11" x14ac:dyDescent="0.25">
      <c r="A26" s="20" t="s">
        <v>19</v>
      </c>
      <c r="B26" s="13">
        <f>B$20-(B$13+(B$15*8%))</f>
        <v>2840000</v>
      </c>
      <c r="C26" s="13">
        <f t="shared" ref="C26:K26" si="6">C$20-(C$13+(C$15*8%))</f>
        <v>0</v>
      </c>
      <c r="D26" s="13">
        <f t="shared" si="6"/>
        <v>0</v>
      </c>
      <c r="E26" s="13">
        <f t="shared" si="6"/>
        <v>0</v>
      </c>
      <c r="F26" s="13">
        <f t="shared" si="6"/>
        <v>0</v>
      </c>
      <c r="G26" s="13">
        <f t="shared" si="6"/>
        <v>0</v>
      </c>
      <c r="H26" s="13">
        <f t="shared" si="6"/>
        <v>0</v>
      </c>
      <c r="I26" s="13">
        <f t="shared" si="6"/>
        <v>0</v>
      </c>
      <c r="J26" s="13">
        <f t="shared" si="6"/>
        <v>0</v>
      </c>
      <c r="K26" s="13">
        <f t="shared" si="6"/>
        <v>0</v>
      </c>
    </row>
    <row r="27" spans="1:11" x14ac:dyDescent="0.25">
      <c r="A27" s="7" t="s">
        <v>33</v>
      </c>
      <c r="B27" s="14">
        <f>+B$21-B26</f>
        <v>160000</v>
      </c>
      <c r="C27" s="14">
        <f t="shared" ref="C27:K27" si="7">+C$21-C26</f>
        <v>0</v>
      </c>
      <c r="D27" s="14">
        <f t="shared" si="7"/>
        <v>0</v>
      </c>
      <c r="E27" s="14">
        <f t="shared" si="7"/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0</v>
      </c>
      <c r="J27" s="14">
        <f t="shared" si="7"/>
        <v>0</v>
      </c>
      <c r="K27" s="14">
        <f t="shared" si="7"/>
        <v>0</v>
      </c>
    </row>
    <row r="28" spans="1:11" ht="15.75" thickBot="1" x14ac:dyDescent="0.3">
      <c r="A28" s="8" t="s">
        <v>36</v>
      </c>
      <c r="B28" s="16">
        <f>+B27*15%</f>
        <v>24000</v>
      </c>
      <c r="C28" s="16">
        <f t="shared" ref="C28:K28" si="8">+C27*15%</f>
        <v>0</v>
      </c>
      <c r="D28" s="16">
        <f t="shared" si="8"/>
        <v>0</v>
      </c>
      <c r="E28" s="16">
        <f t="shared" si="8"/>
        <v>0</v>
      </c>
      <c r="F28" s="16">
        <f t="shared" si="8"/>
        <v>0</v>
      </c>
      <c r="G28" s="16">
        <f t="shared" si="8"/>
        <v>0</v>
      </c>
      <c r="H28" s="16">
        <f t="shared" si="8"/>
        <v>0</v>
      </c>
      <c r="I28" s="16">
        <f t="shared" si="8"/>
        <v>0</v>
      </c>
      <c r="J28" s="16">
        <f t="shared" si="8"/>
        <v>0</v>
      </c>
      <c r="K28" s="16">
        <f t="shared" si="8"/>
        <v>0</v>
      </c>
    </row>
    <row r="29" spans="1:11" x14ac:dyDescent="0.25">
      <c r="A29" s="20" t="s">
        <v>20</v>
      </c>
      <c r="B29" s="13">
        <f>B$20-(B$13+(B$15*16%))</f>
        <v>2680000</v>
      </c>
      <c r="C29" s="13">
        <f t="shared" ref="C29:K29" si="9">C$20-(C$13+(C$15*16%))</f>
        <v>0</v>
      </c>
      <c r="D29" s="13">
        <f t="shared" si="9"/>
        <v>0</v>
      </c>
      <c r="E29" s="13">
        <f t="shared" si="9"/>
        <v>0</v>
      </c>
      <c r="F29" s="13">
        <f t="shared" si="9"/>
        <v>0</v>
      </c>
      <c r="G29" s="13">
        <f t="shared" si="9"/>
        <v>0</v>
      </c>
      <c r="H29" s="13">
        <f t="shared" si="9"/>
        <v>0</v>
      </c>
      <c r="I29" s="13">
        <f t="shared" si="9"/>
        <v>0</v>
      </c>
      <c r="J29" s="13">
        <f t="shared" si="9"/>
        <v>0</v>
      </c>
      <c r="K29" s="13">
        <f t="shared" si="9"/>
        <v>0</v>
      </c>
    </row>
    <row r="30" spans="1:11" x14ac:dyDescent="0.25">
      <c r="A30" s="7" t="s">
        <v>33</v>
      </c>
      <c r="B30" s="14">
        <f>+B$21-B29</f>
        <v>320000</v>
      </c>
      <c r="C30" s="14">
        <f t="shared" ref="C30:K30" si="10">+C$21-C29</f>
        <v>0</v>
      </c>
      <c r="D30" s="14">
        <f t="shared" si="10"/>
        <v>0</v>
      </c>
      <c r="E30" s="14">
        <f t="shared" si="10"/>
        <v>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0</v>
      </c>
      <c r="J30" s="14">
        <f t="shared" si="10"/>
        <v>0</v>
      </c>
      <c r="K30" s="14">
        <f t="shared" si="10"/>
        <v>0</v>
      </c>
    </row>
    <row r="31" spans="1:11" ht="15.75" thickBot="1" x14ac:dyDescent="0.3">
      <c r="A31" s="8" t="s">
        <v>36</v>
      </c>
      <c r="B31" s="16">
        <f>+B30*15%</f>
        <v>48000</v>
      </c>
      <c r="C31" s="16">
        <f t="shared" ref="C31:K31" si="11">+C30*15%</f>
        <v>0</v>
      </c>
      <c r="D31" s="16">
        <f t="shared" si="11"/>
        <v>0</v>
      </c>
      <c r="E31" s="16">
        <f t="shared" si="11"/>
        <v>0</v>
      </c>
      <c r="F31" s="16">
        <f t="shared" si="11"/>
        <v>0</v>
      </c>
      <c r="G31" s="16">
        <f t="shared" si="11"/>
        <v>0</v>
      </c>
      <c r="H31" s="16">
        <f t="shared" si="11"/>
        <v>0</v>
      </c>
      <c r="I31" s="16">
        <f t="shared" si="11"/>
        <v>0</v>
      </c>
      <c r="J31" s="16">
        <f t="shared" si="11"/>
        <v>0</v>
      </c>
      <c r="K31" s="16">
        <f t="shared" si="11"/>
        <v>0</v>
      </c>
    </row>
    <row r="32" spans="1:11" x14ac:dyDescent="0.25">
      <c r="A32" s="20" t="s">
        <v>21</v>
      </c>
      <c r="B32" s="13">
        <f>B$20-(B$13+(B$15*24%))</f>
        <v>2520000</v>
      </c>
      <c r="C32" s="13">
        <f t="shared" ref="C32:K32" si="12">C$20-(C$13+(C$15*24%))</f>
        <v>0</v>
      </c>
      <c r="D32" s="13">
        <f t="shared" si="12"/>
        <v>0</v>
      </c>
      <c r="E32" s="13">
        <f t="shared" si="12"/>
        <v>0</v>
      </c>
      <c r="F32" s="13">
        <f t="shared" si="12"/>
        <v>0</v>
      </c>
      <c r="G32" s="13">
        <f t="shared" si="12"/>
        <v>0</v>
      </c>
      <c r="H32" s="13">
        <f t="shared" si="12"/>
        <v>0</v>
      </c>
      <c r="I32" s="13">
        <f t="shared" si="12"/>
        <v>0</v>
      </c>
      <c r="J32" s="13">
        <f t="shared" si="12"/>
        <v>0</v>
      </c>
      <c r="K32" s="13">
        <f t="shared" si="12"/>
        <v>0</v>
      </c>
    </row>
    <row r="33" spans="1:11" ht="15.75" thickBot="1" x14ac:dyDescent="0.3">
      <c r="A33" s="8" t="s">
        <v>33</v>
      </c>
      <c r="B33" s="14">
        <f>+B$21-B32</f>
        <v>480000</v>
      </c>
      <c r="C33" s="14">
        <f t="shared" ref="C33:K33" si="13">+C$21-C32</f>
        <v>0</v>
      </c>
      <c r="D33" s="14">
        <f t="shared" si="13"/>
        <v>0</v>
      </c>
      <c r="E33" s="14">
        <f t="shared" si="13"/>
        <v>0</v>
      </c>
      <c r="F33" s="14">
        <f t="shared" si="13"/>
        <v>0</v>
      </c>
      <c r="G33" s="14">
        <f t="shared" si="13"/>
        <v>0</v>
      </c>
      <c r="H33" s="14">
        <f t="shared" si="13"/>
        <v>0</v>
      </c>
      <c r="I33" s="14">
        <f t="shared" si="13"/>
        <v>0</v>
      </c>
      <c r="J33" s="14">
        <f t="shared" si="13"/>
        <v>0</v>
      </c>
      <c r="K33" s="14">
        <f t="shared" si="13"/>
        <v>0</v>
      </c>
    </row>
    <row r="34" spans="1:11" ht="15.75" thickBot="1" x14ac:dyDescent="0.3">
      <c r="A34" s="3" t="s">
        <v>36</v>
      </c>
      <c r="B34" s="16">
        <f>+B33*15%</f>
        <v>72000</v>
      </c>
      <c r="C34" s="16">
        <f t="shared" ref="C34:K34" si="14">+C33*15%</f>
        <v>0</v>
      </c>
      <c r="D34" s="16">
        <f t="shared" si="14"/>
        <v>0</v>
      </c>
      <c r="E34" s="16">
        <f t="shared" si="14"/>
        <v>0</v>
      </c>
      <c r="F34" s="16">
        <f t="shared" si="14"/>
        <v>0</v>
      </c>
      <c r="G34" s="16">
        <f t="shared" si="14"/>
        <v>0</v>
      </c>
      <c r="H34" s="16">
        <f t="shared" si="14"/>
        <v>0</v>
      </c>
      <c r="I34" s="16">
        <f t="shared" si="14"/>
        <v>0</v>
      </c>
      <c r="J34" s="16">
        <f t="shared" si="14"/>
        <v>0</v>
      </c>
      <c r="K34" s="16">
        <f t="shared" si="14"/>
        <v>0</v>
      </c>
    </row>
    <row r="35" spans="1:11" ht="15.75" thickBot="1" x14ac:dyDescent="0.3">
      <c r="A35" s="35" t="s">
        <v>38</v>
      </c>
      <c r="B35" s="36"/>
      <c r="C35" s="36"/>
      <c r="D35" s="36"/>
      <c r="E35" s="36"/>
      <c r="F35" s="36"/>
      <c r="G35" s="36"/>
      <c r="H35" s="36"/>
      <c r="I35" s="36"/>
      <c r="J35" s="36"/>
      <c r="K35" s="37"/>
    </row>
    <row r="36" spans="1:11" x14ac:dyDescent="0.25">
      <c r="A36" s="15" t="s">
        <v>22</v>
      </c>
      <c r="B36" s="13">
        <f>B$20-(B$13+(B$15*32%))</f>
        <v>2360000</v>
      </c>
      <c r="C36" s="13">
        <f t="shared" ref="C36:K36" si="15">C$20-(C$13+(C$15*32%))</f>
        <v>0</v>
      </c>
      <c r="D36" s="13">
        <f t="shared" si="15"/>
        <v>0</v>
      </c>
      <c r="E36" s="13">
        <f t="shared" si="15"/>
        <v>0</v>
      </c>
      <c r="F36" s="13">
        <f t="shared" si="15"/>
        <v>0</v>
      </c>
      <c r="G36" s="13">
        <f t="shared" si="15"/>
        <v>0</v>
      </c>
      <c r="H36" s="13">
        <f t="shared" si="15"/>
        <v>0</v>
      </c>
      <c r="I36" s="13">
        <f t="shared" si="15"/>
        <v>0</v>
      </c>
      <c r="J36" s="13">
        <f t="shared" si="15"/>
        <v>0</v>
      </c>
      <c r="K36" s="13">
        <f t="shared" si="15"/>
        <v>0</v>
      </c>
    </row>
    <row r="37" spans="1:11" x14ac:dyDescent="0.25">
      <c r="A37" s="2" t="s">
        <v>33</v>
      </c>
      <c r="B37" s="14">
        <f>+B$21-B36</f>
        <v>640000</v>
      </c>
      <c r="C37" s="14">
        <f t="shared" ref="C37:K37" si="16">+C$21-C36</f>
        <v>0</v>
      </c>
      <c r="D37" s="14">
        <f t="shared" si="16"/>
        <v>0</v>
      </c>
      <c r="E37" s="14">
        <f t="shared" si="16"/>
        <v>0</v>
      </c>
      <c r="F37" s="14">
        <f t="shared" si="16"/>
        <v>0</v>
      </c>
      <c r="G37" s="14">
        <f t="shared" si="16"/>
        <v>0</v>
      </c>
      <c r="H37" s="14">
        <f t="shared" si="16"/>
        <v>0</v>
      </c>
      <c r="I37" s="14">
        <f t="shared" si="16"/>
        <v>0</v>
      </c>
      <c r="J37" s="14">
        <f t="shared" si="16"/>
        <v>0</v>
      </c>
      <c r="K37" s="14">
        <f t="shared" si="16"/>
        <v>0</v>
      </c>
    </row>
    <row r="38" spans="1:11" ht="15.75" thickBot="1" x14ac:dyDescent="0.3">
      <c r="A38" s="3" t="s">
        <v>36</v>
      </c>
      <c r="B38" s="16">
        <f>+B37*15%</f>
        <v>96000</v>
      </c>
      <c r="C38" s="16">
        <f t="shared" ref="C38:K38" si="17">+C37*15%</f>
        <v>0</v>
      </c>
      <c r="D38" s="16">
        <f t="shared" si="17"/>
        <v>0</v>
      </c>
      <c r="E38" s="16">
        <f t="shared" si="17"/>
        <v>0</v>
      </c>
      <c r="F38" s="16">
        <f t="shared" si="17"/>
        <v>0</v>
      </c>
      <c r="G38" s="16">
        <f t="shared" si="17"/>
        <v>0</v>
      </c>
      <c r="H38" s="16">
        <f t="shared" si="17"/>
        <v>0</v>
      </c>
      <c r="I38" s="16">
        <f t="shared" si="17"/>
        <v>0</v>
      </c>
      <c r="J38" s="16">
        <f t="shared" si="17"/>
        <v>0</v>
      </c>
      <c r="K38" s="16">
        <f t="shared" si="17"/>
        <v>0</v>
      </c>
    </row>
    <row r="39" spans="1:11" x14ac:dyDescent="0.25">
      <c r="A39" s="15" t="s">
        <v>23</v>
      </c>
      <c r="B39" s="13">
        <f>B$20-(B$13+(B$15*40%))</f>
        <v>2200000</v>
      </c>
      <c r="C39" s="13">
        <f t="shared" ref="C39:K39" si="18">C$20-(C$13+(C$15*40%))</f>
        <v>0</v>
      </c>
      <c r="D39" s="13">
        <f t="shared" si="18"/>
        <v>0</v>
      </c>
      <c r="E39" s="13">
        <f t="shared" si="18"/>
        <v>0</v>
      </c>
      <c r="F39" s="13">
        <f t="shared" si="18"/>
        <v>0</v>
      </c>
      <c r="G39" s="13">
        <f t="shared" si="18"/>
        <v>0</v>
      </c>
      <c r="H39" s="13">
        <f t="shared" si="18"/>
        <v>0</v>
      </c>
      <c r="I39" s="13">
        <f t="shared" si="18"/>
        <v>0</v>
      </c>
      <c r="J39" s="13">
        <f t="shared" si="18"/>
        <v>0</v>
      </c>
      <c r="K39" s="13">
        <f t="shared" si="18"/>
        <v>0</v>
      </c>
    </row>
    <row r="40" spans="1:11" x14ac:dyDescent="0.25">
      <c r="A40" s="2" t="s">
        <v>33</v>
      </c>
      <c r="B40" s="14">
        <f>+B$21-B39</f>
        <v>800000</v>
      </c>
      <c r="C40" s="14">
        <f t="shared" ref="C40:K40" si="19">+C$21-C39</f>
        <v>0</v>
      </c>
      <c r="D40" s="14">
        <f t="shared" si="19"/>
        <v>0</v>
      </c>
      <c r="E40" s="14">
        <f t="shared" si="19"/>
        <v>0</v>
      </c>
      <c r="F40" s="14">
        <f t="shared" si="19"/>
        <v>0</v>
      </c>
      <c r="G40" s="14">
        <f t="shared" si="19"/>
        <v>0</v>
      </c>
      <c r="H40" s="14">
        <f t="shared" si="19"/>
        <v>0</v>
      </c>
      <c r="I40" s="14">
        <f t="shared" si="19"/>
        <v>0</v>
      </c>
      <c r="J40" s="14">
        <f t="shared" si="19"/>
        <v>0</v>
      </c>
      <c r="K40" s="14">
        <f t="shared" si="19"/>
        <v>0</v>
      </c>
    </row>
    <row r="41" spans="1:11" ht="15.75" thickBot="1" x14ac:dyDescent="0.3">
      <c r="A41" s="3" t="s">
        <v>36</v>
      </c>
      <c r="B41" s="16">
        <f>+B40*15%</f>
        <v>120000</v>
      </c>
      <c r="C41" s="16">
        <f t="shared" ref="C41:K41" si="20">+C40*15%</f>
        <v>0</v>
      </c>
      <c r="D41" s="16">
        <f t="shared" si="20"/>
        <v>0</v>
      </c>
      <c r="E41" s="16">
        <f t="shared" si="20"/>
        <v>0</v>
      </c>
      <c r="F41" s="16">
        <f t="shared" si="20"/>
        <v>0</v>
      </c>
      <c r="G41" s="16">
        <f t="shared" si="20"/>
        <v>0</v>
      </c>
      <c r="H41" s="16">
        <f t="shared" si="20"/>
        <v>0</v>
      </c>
      <c r="I41" s="16">
        <f t="shared" si="20"/>
        <v>0</v>
      </c>
      <c r="J41" s="16">
        <f t="shared" si="20"/>
        <v>0</v>
      </c>
      <c r="K41" s="16">
        <f t="shared" si="20"/>
        <v>0</v>
      </c>
    </row>
    <row r="42" spans="1:11" x14ac:dyDescent="0.25">
      <c r="A42" s="15" t="s">
        <v>24</v>
      </c>
      <c r="B42" s="13">
        <f>B$20-(B$13+(B$15*48%))</f>
        <v>2040000</v>
      </c>
      <c r="C42" s="13">
        <f t="shared" ref="C42:K42" si="21">C$20-(C$13+(C$15*48%))</f>
        <v>0</v>
      </c>
      <c r="D42" s="13">
        <f t="shared" si="21"/>
        <v>0</v>
      </c>
      <c r="E42" s="13">
        <f t="shared" si="21"/>
        <v>0</v>
      </c>
      <c r="F42" s="13">
        <f t="shared" si="21"/>
        <v>0</v>
      </c>
      <c r="G42" s="13">
        <f t="shared" si="21"/>
        <v>0</v>
      </c>
      <c r="H42" s="13">
        <f t="shared" si="21"/>
        <v>0</v>
      </c>
      <c r="I42" s="13">
        <f t="shared" si="21"/>
        <v>0</v>
      </c>
      <c r="J42" s="13">
        <f t="shared" si="21"/>
        <v>0</v>
      </c>
      <c r="K42" s="13">
        <f t="shared" si="21"/>
        <v>0</v>
      </c>
    </row>
    <row r="43" spans="1:11" x14ac:dyDescent="0.25">
      <c r="A43" s="2" t="s">
        <v>33</v>
      </c>
      <c r="B43" s="14">
        <f>+B$21-B42</f>
        <v>960000</v>
      </c>
      <c r="C43" s="14">
        <f t="shared" ref="C43:K43" si="22">+C$21-C42</f>
        <v>0</v>
      </c>
      <c r="D43" s="14">
        <f t="shared" si="22"/>
        <v>0</v>
      </c>
      <c r="E43" s="14">
        <f t="shared" si="22"/>
        <v>0</v>
      </c>
      <c r="F43" s="14">
        <f t="shared" si="22"/>
        <v>0</v>
      </c>
      <c r="G43" s="14">
        <f t="shared" si="22"/>
        <v>0</v>
      </c>
      <c r="H43" s="14">
        <f t="shared" si="22"/>
        <v>0</v>
      </c>
      <c r="I43" s="14">
        <f t="shared" si="22"/>
        <v>0</v>
      </c>
      <c r="J43" s="14">
        <f t="shared" si="22"/>
        <v>0</v>
      </c>
      <c r="K43" s="14">
        <f t="shared" si="22"/>
        <v>0</v>
      </c>
    </row>
    <row r="44" spans="1:11" ht="15.75" thickBot="1" x14ac:dyDescent="0.3">
      <c r="A44" s="3" t="s">
        <v>36</v>
      </c>
      <c r="B44" s="16">
        <f>+B43*15%</f>
        <v>144000</v>
      </c>
      <c r="C44" s="16">
        <f t="shared" ref="C44:K44" si="23">+C43*15%</f>
        <v>0</v>
      </c>
      <c r="D44" s="16">
        <f t="shared" si="23"/>
        <v>0</v>
      </c>
      <c r="E44" s="16">
        <f t="shared" si="23"/>
        <v>0</v>
      </c>
      <c r="F44" s="16">
        <f t="shared" si="23"/>
        <v>0</v>
      </c>
      <c r="G44" s="16">
        <f t="shared" si="23"/>
        <v>0</v>
      </c>
      <c r="H44" s="16">
        <f t="shared" si="23"/>
        <v>0</v>
      </c>
      <c r="I44" s="16">
        <f t="shared" si="23"/>
        <v>0</v>
      </c>
      <c r="J44" s="16">
        <f t="shared" si="23"/>
        <v>0</v>
      </c>
      <c r="K44" s="16">
        <f t="shared" si="23"/>
        <v>0</v>
      </c>
    </row>
    <row r="45" spans="1:11" x14ac:dyDescent="0.25">
      <c r="A45" s="15" t="s">
        <v>25</v>
      </c>
      <c r="B45" s="13">
        <f>B$20-(B$13+(B$15*56%))</f>
        <v>1880000</v>
      </c>
      <c r="C45" s="13">
        <f t="shared" ref="C45:K45" si="24">C$20-(C$13+(C$15*56%))</f>
        <v>0</v>
      </c>
      <c r="D45" s="13">
        <f t="shared" si="24"/>
        <v>0</v>
      </c>
      <c r="E45" s="13">
        <f t="shared" si="24"/>
        <v>0</v>
      </c>
      <c r="F45" s="13">
        <f t="shared" si="24"/>
        <v>0</v>
      </c>
      <c r="G45" s="13">
        <f t="shared" si="24"/>
        <v>0</v>
      </c>
      <c r="H45" s="13">
        <f t="shared" si="24"/>
        <v>0</v>
      </c>
      <c r="I45" s="13">
        <f t="shared" si="24"/>
        <v>0</v>
      </c>
      <c r="J45" s="13">
        <f t="shared" si="24"/>
        <v>0</v>
      </c>
      <c r="K45" s="13">
        <f t="shared" si="24"/>
        <v>0</v>
      </c>
    </row>
    <row r="46" spans="1:11" x14ac:dyDescent="0.25">
      <c r="A46" s="2" t="s">
        <v>33</v>
      </c>
      <c r="B46" s="14">
        <f>+B$21-B45</f>
        <v>1120000</v>
      </c>
      <c r="C46" s="14">
        <f t="shared" ref="C46:K46" si="25">+C$21-C45</f>
        <v>0</v>
      </c>
      <c r="D46" s="14">
        <f t="shared" si="25"/>
        <v>0</v>
      </c>
      <c r="E46" s="14">
        <f t="shared" si="25"/>
        <v>0</v>
      </c>
      <c r="F46" s="14">
        <f t="shared" si="25"/>
        <v>0</v>
      </c>
      <c r="G46" s="14">
        <f t="shared" si="25"/>
        <v>0</v>
      </c>
      <c r="H46" s="14">
        <f t="shared" si="25"/>
        <v>0</v>
      </c>
      <c r="I46" s="14">
        <f t="shared" si="25"/>
        <v>0</v>
      </c>
      <c r="J46" s="14">
        <f t="shared" si="25"/>
        <v>0</v>
      </c>
      <c r="K46" s="14">
        <f t="shared" si="25"/>
        <v>0</v>
      </c>
    </row>
    <row r="47" spans="1:11" ht="15.75" thickBot="1" x14ac:dyDescent="0.3">
      <c r="A47" s="3" t="s">
        <v>36</v>
      </c>
      <c r="B47" s="16">
        <f>+B46*15%</f>
        <v>168000</v>
      </c>
      <c r="C47" s="16">
        <f t="shared" ref="C47:K47" si="26">+C46*15%</f>
        <v>0</v>
      </c>
      <c r="D47" s="16">
        <f t="shared" si="26"/>
        <v>0</v>
      </c>
      <c r="E47" s="16">
        <f t="shared" si="26"/>
        <v>0</v>
      </c>
      <c r="F47" s="16">
        <f t="shared" si="26"/>
        <v>0</v>
      </c>
      <c r="G47" s="16">
        <f t="shared" si="26"/>
        <v>0</v>
      </c>
      <c r="H47" s="16">
        <f t="shared" si="26"/>
        <v>0</v>
      </c>
      <c r="I47" s="16">
        <f t="shared" si="26"/>
        <v>0</v>
      </c>
      <c r="J47" s="16">
        <f t="shared" si="26"/>
        <v>0</v>
      </c>
      <c r="K47" s="16">
        <f t="shared" si="26"/>
        <v>0</v>
      </c>
    </row>
    <row r="48" spans="1:11" x14ac:dyDescent="0.25">
      <c r="A48" s="15" t="s">
        <v>26</v>
      </c>
      <c r="B48" s="13">
        <f>B$20-(B$13+(B$15*62%))</f>
        <v>1760000</v>
      </c>
      <c r="C48" s="13">
        <f t="shared" ref="C48:K48" si="27">C$20-(C$13+(C$15*62%))</f>
        <v>0</v>
      </c>
      <c r="D48" s="13">
        <f t="shared" si="27"/>
        <v>0</v>
      </c>
      <c r="E48" s="13">
        <f t="shared" si="27"/>
        <v>0</v>
      </c>
      <c r="F48" s="13">
        <f t="shared" si="27"/>
        <v>0</v>
      </c>
      <c r="G48" s="13">
        <f t="shared" si="27"/>
        <v>0</v>
      </c>
      <c r="H48" s="13">
        <f t="shared" si="27"/>
        <v>0</v>
      </c>
      <c r="I48" s="13">
        <f t="shared" si="27"/>
        <v>0</v>
      </c>
      <c r="J48" s="13">
        <f t="shared" si="27"/>
        <v>0</v>
      </c>
      <c r="K48" s="13">
        <f t="shared" si="27"/>
        <v>0</v>
      </c>
    </row>
    <row r="49" spans="1:11" x14ac:dyDescent="0.25">
      <c r="A49" s="2" t="s">
        <v>33</v>
      </c>
      <c r="B49" s="14">
        <f>+B$21-B48</f>
        <v>1240000</v>
      </c>
      <c r="C49" s="14">
        <f t="shared" ref="C49:K49" si="28">+C$21-C48</f>
        <v>0</v>
      </c>
      <c r="D49" s="14">
        <f t="shared" si="28"/>
        <v>0</v>
      </c>
      <c r="E49" s="14">
        <f t="shared" si="28"/>
        <v>0</v>
      </c>
      <c r="F49" s="14">
        <f t="shared" si="28"/>
        <v>0</v>
      </c>
      <c r="G49" s="14">
        <f t="shared" si="28"/>
        <v>0</v>
      </c>
      <c r="H49" s="14">
        <f t="shared" si="28"/>
        <v>0</v>
      </c>
      <c r="I49" s="14">
        <f t="shared" si="28"/>
        <v>0</v>
      </c>
      <c r="J49" s="14">
        <f t="shared" si="28"/>
        <v>0</v>
      </c>
      <c r="K49" s="14">
        <f t="shared" si="28"/>
        <v>0</v>
      </c>
    </row>
    <row r="50" spans="1:11" ht="15.75" thickBot="1" x14ac:dyDescent="0.3">
      <c r="A50" s="3" t="s">
        <v>36</v>
      </c>
      <c r="B50" s="16">
        <f>+B49*15%</f>
        <v>186000</v>
      </c>
      <c r="C50" s="16">
        <f t="shared" ref="C50:K50" si="29">+C49*15%</f>
        <v>0</v>
      </c>
      <c r="D50" s="16">
        <f t="shared" si="29"/>
        <v>0</v>
      </c>
      <c r="E50" s="16">
        <f t="shared" si="29"/>
        <v>0</v>
      </c>
      <c r="F50" s="16">
        <f t="shared" si="29"/>
        <v>0</v>
      </c>
      <c r="G50" s="16">
        <f t="shared" si="29"/>
        <v>0</v>
      </c>
      <c r="H50" s="16">
        <f t="shared" si="29"/>
        <v>0</v>
      </c>
      <c r="I50" s="16">
        <f t="shared" si="29"/>
        <v>0</v>
      </c>
      <c r="J50" s="16">
        <f t="shared" si="29"/>
        <v>0</v>
      </c>
      <c r="K50" s="16">
        <f t="shared" si="29"/>
        <v>0</v>
      </c>
    </row>
    <row r="51" spans="1:11" x14ac:dyDescent="0.25">
      <c r="A51" s="15" t="s">
        <v>27</v>
      </c>
      <c r="B51" s="13">
        <f>B$20-(B$13+(B$15*70%))</f>
        <v>1600000</v>
      </c>
      <c r="C51" s="13">
        <f t="shared" ref="C51:K51" si="30">C$20-(C$13+(C$15*70%))</f>
        <v>0</v>
      </c>
      <c r="D51" s="13">
        <f t="shared" si="30"/>
        <v>0</v>
      </c>
      <c r="E51" s="13">
        <f t="shared" si="30"/>
        <v>0</v>
      </c>
      <c r="F51" s="13">
        <f t="shared" si="30"/>
        <v>0</v>
      </c>
      <c r="G51" s="13">
        <f t="shared" si="30"/>
        <v>0</v>
      </c>
      <c r="H51" s="13">
        <f t="shared" si="30"/>
        <v>0</v>
      </c>
      <c r="I51" s="13">
        <f t="shared" si="30"/>
        <v>0</v>
      </c>
      <c r="J51" s="13">
        <f t="shared" si="30"/>
        <v>0</v>
      </c>
      <c r="K51" s="13">
        <f t="shared" si="30"/>
        <v>0</v>
      </c>
    </row>
    <row r="52" spans="1:11" x14ac:dyDescent="0.25">
      <c r="A52" s="2" t="s">
        <v>33</v>
      </c>
      <c r="B52" s="14">
        <f>+B$21-B51</f>
        <v>1400000</v>
      </c>
      <c r="C52" s="14">
        <f t="shared" ref="C52:K52" si="31">+C$21-C51</f>
        <v>0</v>
      </c>
      <c r="D52" s="14">
        <f t="shared" si="31"/>
        <v>0</v>
      </c>
      <c r="E52" s="14">
        <f t="shared" si="31"/>
        <v>0</v>
      </c>
      <c r="F52" s="14">
        <f t="shared" si="31"/>
        <v>0</v>
      </c>
      <c r="G52" s="14">
        <f t="shared" si="31"/>
        <v>0</v>
      </c>
      <c r="H52" s="14">
        <f t="shared" si="31"/>
        <v>0</v>
      </c>
      <c r="I52" s="14">
        <f t="shared" si="31"/>
        <v>0</v>
      </c>
      <c r="J52" s="14">
        <f t="shared" si="31"/>
        <v>0</v>
      </c>
      <c r="K52" s="14">
        <f t="shared" si="31"/>
        <v>0</v>
      </c>
    </row>
    <row r="53" spans="1:11" ht="15.75" thickBot="1" x14ac:dyDescent="0.3">
      <c r="A53" s="3" t="s">
        <v>36</v>
      </c>
      <c r="B53" s="16">
        <f>+B52*15%</f>
        <v>210000</v>
      </c>
      <c r="C53" s="16">
        <f t="shared" ref="C53:K53" si="32">+C52*15%</f>
        <v>0</v>
      </c>
      <c r="D53" s="16">
        <f t="shared" si="32"/>
        <v>0</v>
      </c>
      <c r="E53" s="16">
        <f t="shared" si="32"/>
        <v>0</v>
      </c>
      <c r="F53" s="16">
        <f t="shared" si="32"/>
        <v>0</v>
      </c>
      <c r="G53" s="16">
        <f t="shared" si="32"/>
        <v>0</v>
      </c>
      <c r="H53" s="16">
        <f t="shared" si="32"/>
        <v>0</v>
      </c>
      <c r="I53" s="16">
        <f t="shared" si="32"/>
        <v>0</v>
      </c>
      <c r="J53" s="16">
        <f t="shared" si="32"/>
        <v>0</v>
      </c>
      <c r="K53" s="16">
        <f t="shared" si="32"/>
        <v>0</v>
      </c>
    </row>
    <row r="54" spans="1:11" x14ac:dyDescent="0.25">
      <c r="A54" s="15" t="s">
        <v>28</v>
      </c>
      <c r="B54" s="13">
        <f>B$20-(B$13+(B$15*78%))</f>
        <v>1440000</v>
      </c>
      <c r="C54" s="13">
        <f t="shared" ref="C54:K54" si="33">C$20-(C$13+(C$15*78%))</f>
        <v>0</v>
      </c>
      <c r="D54" s="13">
        <f t="shared" si="33"/>
        <v>0</v>
      </c>
      <c r="E54" s="13">
        <f t="shared" si="33"/>
        <v>0</v>
      </c>
      <c r="F54" s="13">
        <f t="shared" si="33"/>
        <v>0</v>
      </c>
      <c r="G54" s="13">
        <f t="shared" si="33"/>
        <v>0</v>
      </c>
      <c r="H54" s="13">
        <f t="shared" si="33"/>
        <v>0</v>
      </c>
      <c r="I54" s="13">
        <f t="shared" si="33"/>
        <v>0</v>
      </c>
      <c r="J54" s="13">
        <f t="shared" si="33"/>
        <v>0</v>
      </c>
      <c r="K54" s="13">
        <f t="shared" si="33"/>
        <v>0</v>
      </c>
    </row>
    <row r="55" spans="1:11" x14ac:dyDescent="0.25">
      <c r="A55" s="2" t="s">
        <v>33</v>
      </c>
      <c r="B55" s="14">
        <f>+B$21-B54</f>
        <v>1560000</v>
      </c>
      <c r="C55" s="14">
        <f t="shared" ref="C55:K55" si="34">+C$21-C54</f>
        <v>0</v>
      </c>
      <c r="D55" s="14">
        <f t="shared" si="34"/>
        <v>0</v>
      </c>
      <c r="E55" s="14">
        <f t="shared" si="34"/>
        <v>0</v>
      </c>
      <c r="F55" s="14">
        <f t="shared" si="34"/>
        <v>0</v>
      </c>
      <c r="G55" s="14">
        <f t="shared" si="34"/>
        <v>0</v>
      </c>
      <c r="H55" s="14">
        <f t="shared" si="34"/>
        <v>0</v>
      </c>
      <c r="I55" s="14">
        <f t="shared" si="34"/>
        <v>0</v>
      </c>
      <c r="J55" s="14">
        <f t="shared" si="34"/>
        <v>0</v>
      </c>
      <c r="K55" s="14">
        <f t="shared" si="34"/>
        <v>0</v>
      </c>
    </row>
    <row r="56" spans="1:11" ht="15.75" thickBot="1" x14ac:dyDescent="0.3">
      <c r="A56" s="3" t="s">
        <v>36</v>
      </c>
      <c r="B56" s="16">
        <f>+B55*15%</f>
        <v>234000</v>
      </c>
      <c r="C56" s="16">
        <f t="shared" ref="C56:K56" si="35">+C55*15%</f>
        <v>0</v>
      </c>
      <c r="D56" s="16">
        <f t="shared" si="35"/>
        <v>0</v>
      </c>
      <c r="E56" s="16">
        <f t="shared" si="35"/>
        <v>0</v>
      </c>
      <c r="F56" s="16">
        <f t="shared" si="35"/>
        <v>0</v>
      </c>
      <c r="G56" s="16">
        <f t="shared" si="35"/>
        <v>0</v>
      </c>
      <c r="H56" s="16">
        <f t="shared" si="35"/>
        <v>0</v>
      </c>
      <c r="I56" s="16">
        <f t="shared" si="35"/>
        <v>0</v>
      </c>
      <c r="J56" s="16">
        <f t="shared" si="35"/>
        <v>0</v>
      </c>
      <c r="K56" s="16">
        <f t="shared" si="35"/>
        <v>0</v>
      </c>
    </row>
    <row r="57" spans="1:11" x14ac:dyDescent="0.25">
      <c r="A57" s="15" t="s">
        <v>29</v>
      </c>
      <c r="B57" s="13">
        <f>B$20-(B$13+(B$15*86%))</f>
        <v>1280000</v>
      </c>
      <c r="C57" s="13">
        <f t="shared" ref="C57:K57" si="36">C$20-(C$13+(C$15*86%))</f>
        <v>0</v>
      </c>
      <c r="D57" s="13">
        <f t="shared" si="36"/>
        <v>0</v>
      </c>
      <c r="E57" s="13">
        <f t="shared" si="36"/>
        <v>0</v>
      </c>
      <c r="F57" s="13">
        <f t="shared" si="36"/>
        <v>0</v>
      </c>
      <c r="G57" s="13">
        <f t="shared" si="36"/>
        <v>0</v>
      </c>
      <c r="H57" s="13">
        <f t="shared" si="36"/>
        <v>0</v>
      </c>
      <c r="I57" s="13">
        <f t="shared" si="36"/>
        <v>0</v>
      </c>
      <c r="J57" s="13">
        <f t="shared" si="36"/>
        <v>0</v>
      </c>
      <c r="K57" s="13">
        <f t="shared" si="36"/>
        <v>0</v>
      </c>
    </row>
    <row r="58" spans="1:11" x14ac:dyDescent="0.25">
      <c r="A58" s="2" t="s">
        <v>33</v>
      </c>
      <c r="B58" s="14">
        <f>+B$21-B57</f>
        <v>1720000</v>
      </c>
      <c r="C58" s="14">
        <f t="shared" ref="C58:K58" si="37">+C$21-C57</f>
        <v>0</v>
      </c>
      <c r="D58" s="14">
        <f t="shared" si="37"/>
        <v>0</v>
      </c>
      <c r="E58" s="14">
        <f t="shared" si="37"/>
        <v>0</v>
      </c>
      <c r="F58" s="14">
        <f t="shared" si="37"/>
        <v>0</v>
      </c>
      <c r="G58" s="14">
        <f t="shared" si="37"/>
        <v>0</v>
      </c>
      <c r="H58" s="14">
        <f t="shared" si="37"/>
        <v>0</v>
      </c>
      <c r="I58" s="14">
        <f t="shared" si="37"/>
        <v>0</v>
      </c>
      <c r="J58" s="14">
        <f t="shared" si="37"/>
        <v>0</v>
      </c>
      <c r="K58" s="14">
        <f t="shared" si="37"/>
        <v>0</v>
      </c>
    </row>
    <row r="59" spans="1:11" ht="15.75" thickBot="1" x14ac:dyDescent="0.3">
      <c r="A59" s="3" t="s">
        <v>36</v>
      </c>
      <c r="B59" s="16">
        <f>+B58*15%</f>
        <v>258000</v>
      </c>
      <c r="C59" s="16">
        <f t="shared" ref="C59:K59" si="38">+C58*15%</f>
        <v>0</v>
      </c>
      <c r="D59" s="16">
        <f t="shared" si="38"/>
        <v>0</v>
      </c>
      <c r="E59" s="16">
        <f t="shared" si="38"/>
        <v>0</v>
      </c>
      <c r="F59" s="16">
        <f t="shared" si="38"/>
        <v>0</v>
      </c>
      <c r="G59" s="16">
        <f t="shared" si="38"/>
        <v>0</v>
      </c>
      <c r="H59" s="16">
        <f t="shared" si="38"/>
        <v>0</v>
      </c>
      <c r="I59" s="16">
        <f t="shared" si="38"/>
        <v>0</v>
      </c>
      <c r="J59" s="16">
        <f t="shared" si="38"/>
        <v>0</v>
      </c>
      <c r="K59" s="16">
        <f t="shared" si="38"/>
        <v>0</v>
      </c>
    </row>
    <row r="60" spans="1:11" x14ac:dyDescent="0.25">
      <c r="A60" s="15" t="s">
        <v>30</v>
      </c>
      <c r="B60" s="13">
        <f>B$20-(B$13+(B$15*94%))</f>
        <v>1120000</v>
      </c>
      <c r="C60" s="13">
        <f t="shared" ref="C60:K60" si="39">C$20-(C$13+(C$15*94%))</f>
        <v>0</v>
      </c>
      <c r="D60" s="13">
        <f t="shared" si="39"/>
        <v>0</v>
      </c>
      <c r="E60" s="13">
        <f t="shared" si="39"/>
        <v>0</v>
      </c>
      <c r="F60" s="13">
        <f t="shared" si="39"/>
        <v>0</v>
      </c>
      <c r="G60" s="13">
        <f t="shared" si="39"/>
        <v>0</v>
      </c>
      <c r="H60" s="13">
        <f t="shared" si="39"/>
        <v>0</v>
      </c>
      <c r="I60" s="13">
        <f t="shared" si="39"/>
        <v>0</v>
      </c>
      <c r="J60" s="13">
        <f t="shared" si="39"/>
        <v>0</v>
      </c>
      <c r="K60" s="13">
        <f t="shared" si="39"/>
        <v>0</v>
      </c>
    </row>
    <row r="61" spans="1:11" x14ac:dyDescent="0.25">
      <c r="A61" s="2" t="s">
        <v>33</v>
      </c>
      <c r="B61" s="14">
        <f>+B$21-B60</f>
        <v>1880000</v>
      </c>
      <c r="C61" s="14">
        <f t="shared" ref="C61:K61" si="40">+C$21-C60</f>
        <v>0</v>
      </c>
      <c r="D61" s="14">
        <f t="shared" si="40"/>
        <v>0</v>
      </c>
      <c r="E61" s="14">
        <f t="shared" si="40"/>
        <v>0</v>
      </c>
      <c r="F61" s="14">
        <f t="shared" si="40"/>
        <v>0</v>
      </c>
      <c r="G61" s="14">
        <f t="shared" si="40"/>
        <v>0</v>
      </c>
      <c r="H61" s="14">
        <f t="shared" si="40"/>
        <v>0</v>
      </c>
      <c r="I61" s="14">
        <f t="shared" si="40"/>
        <v>0</v>
      </c>
      <c r="J61" s="14">
        <f t="shared" si="40"/>
        <v>0</v>
      </c>
      <c r="K61" s="14">
        <f t="shared" si="40"/>
        <v>0</v>
      </c>
    </row>
    <row r="62" spans="1:11" ht="15.75" thickBot="1" x14ac:dyDescent="0.3">
      <c r="A62" s="3" t="s">
        <v>36</v>
      </c>
      <c r="B62" s="16">
        <f>+B61*15%</f>
        <v>282000</v>
      </c>
      <c r="C62" s="16">
        <f t="shared" ref="C62:K62" si="41">+C61*15%</f>
        <v>0</v>
      </c>
      <c r="D62" s="16">
        <f t="shared" si="41"/>
        <v>0</v>
      </c>
      <c r="E62" s="16">
        <f t="shared" si="41"/>
        <v>0</v>
      </c>
      <c r="F62" s="16">
        <f t="shared" si="41"/>
        <v>0</v>
      </c>
      <c r="G62" s="16">
        <f t="shared" si="41"/>
        <v>0</v>
      </c>
      <c r="H62" s="16">
        <f t="shared" si="41"/>
        <v>0</v>
      </c>
      <c r="I62" s="16">
        <f t="shared" si="41"/>
        <v>0</v>
      </c>
      <c r="J62" s="16">
        <f t="shared" si="41"/>
        <v>0</v>
      </c>
      <c r="K62" s="16">
        <f t="shared" si="41"/>
        <v>0</v>
      </c>
    </row>
    <row r="63" spans="1:11" x14ac:dyDescent="0.25">
      <c r="A63" s="15" t="s">
        <v>31</v>
      </c>
      <c r="B63" s="13">
        <f>B$20-(B$13+(B$15*100%))</f>
        <v>1000000</v>
      </c>
      <c r="C63" s="13">
        <f t="shared" ref="C63:K63" si="42">C$20-(C$13+(C$15*100%))</f>
        <v>0</v>
      </c>
      <c r="D63" s="13">
        <f t="shared" si="42"/>
        <v>0</v>
      </c>
      <c r="E63" s="13">
        <f t="shared" si="42"/>
        <v>0</v>
      </c>
      <c r="F63" s="13">
        <f t="shared" si="42"/>
        <v>0</v>
      </c>
      <c r="G63" s="13">
        <f t="shared" si="42"/>
        <v>0</v>
      </c>
      <c r="H63" s="13">
        <f t="shared" si="42"/>
        <v>0</v>
      </c>
      <c r="I63" s="13">
        <f t="shared" si="42"/>
        <v>0</v>
      </c>
      <c r="J63" s="13">
        <f t="shared" si="42"/>
        <v>0</v>
      </c>
      <c r="K63" s="13">
        <f t="shared" si="42"/>
        <v>0</v>
      </c>
    </row>
    <row r="64" spans="1:11" x14ac:dyDescent="0.25">
      <c r="A64" s="2" t="s">
        <v>33</v>
      </c>
      <c r="B64" s="14">
        <f>+B$21-B63</f>
        <v>2000000</v>
      </c>
      <c r="C64" s="14">
        <f t="shared" ref="C64:K64" si="43">+C$21-C63</f>
        <v>0</v>
      </c>
      <c r="D64" s="14">
        <f t="shared" si="43"/>
        <v>0</v>
      </c>
      <c r="E64" s="14">
        <f t="shared" si="43"/>
        <v>0</v>
      </c>
      <c r="F64" s="14">
        <f t="shared" si="43"/>
        <v>0</v>
      </c>
      <c r="G64" s="14">
        <f t="shared" si="43"/>
        <v>0</v>
      </c>
      <c r="H64" s="14">
        <f t="shared" si="43"/>
        <v>0</v>
      </c>
      <c r="I64" s="14">
        <f t="shared" si="43"/>
        <v>0</v>
      </c>
      <c r="J64" s="14">
        <f t="shared" si="43"/>
        <v>0</v>
      </c>
      <c r="K64" s="14">
        <f t="shared" si="43"/>
        <v>0</v>
      </c>
    </row>
    <row r="65" spans="1:11" ht="15.75" thickBot="1" x14ac:dyDescent="0.3">
      <c r="A65" s="3" t="s">
        <v>36</v>
      </c>
      <c r="B65" s="16">
        <f>+B64*15%</f>
        <v>300000</v>
      </c>
      <c r="C65" s="16">
        <f t="shared" ref="C65:K65" si="44">+C64*15%</f>
        <v>0</v>
      </c>
      <c r="D65" s="16">
        <f t="shared" si="44"/>
        <v>0</v>
      </c>
      <c r="E65" s="16">
        <f t="shared" si="44"/>
        <v>0</v>
      </c>
      <c r="F65" s="16">
        <f t="shared" si="44"/>
        <v>0</v>
      </c>
      <c r="G65" s="16">
        <f t="shared" si="44"/>
        <v>0</v>
      </c>
      <c r="H65" s="16">
        <f t="shared" si="44"/>
        <v>0</v>
      </c>
      <c r="I65" s="16">
        <f t="shared" si="44"/>
        <v>0</v>
      </c>
      <c r="J65" s="16">
        <f t="shared" si="44"/>
        <v>0</v>
      </c>
      <c r="K65" s="16">
        <f t="shared" si="44"/>
        <v>0</v>
      </c>
    </row>
  </sheetData>
  <sheetProtection algorithmName="SHA-512" hashValue="51zA/VwMROzF5cofMQUfU95xTvSC9d97cUixdgr2hKYH18NQOp85T3DbRG0u9L3qx6P5pvug+tSZ8iZaLJtagg==" saltValue="4FEWhYVrFoifi4MMRQ+cOg==" spinCount="100000" sheet="1" objects="1" scenarios="1"/>
  <mergeCells count="5">
    <mergeCell ref="A8:K8"/>
    <mergeCell ref="A11:K11"/>
    <mergeCell ref="A19:K19"/>
    <mergeCell ref="A35:K35"/>
    <mergeCell ref="A9:K9"/>
  </mergeCells>
  <conditionalFormatting sqref="A345">
    <cfRule type="expression" dxfId="1" priority="4">
      <formula>B$34&lt;B$16</formula>
    </cfRule>
  </conditionalFormatting>
  <conditionalFormatting sqref="B25:K25 B28:K28 B31:K31 B34:K34 B38:K38 B41:K41 B44:K44 B47:K47 B50:K50 B53:K53 B56:K56 B59:K59 B62:K62 B65:K65">
    <cfRule type="expression" dxfId="0" priority="1">
      <formula>"&lt;$B$14"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48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ANDRADE DA SILVA</dc:creator>
  <cp:lastModifiedBy>ALEXANDRE ANDRADE DA SILVA</cp:lastModifiedBy>
  <cp:lastPrinted>2024-10-07T21:03:29Z</cp:lastPrinted>
  <dcterms:created xsi:type="dcterms:W3CDTF">2024-10-07T15:08:30Z</dcterms:created>
  <dcterms:modified xsi:type="dcterms:W3CDTF">2024-10-07T23:08:45Z</dcterms:modified>
</cp:coreProperties>
</file>