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ria Fernández\Downloads\"/>
    </mc:Choice>
  </mc:AlternateContent>
  <xr:revisionPtr revIDLastSave="0" documentId="13_ncr:1_{CE06FAA3-6D7F-4B9F-9DBA-0AABC7630C33}" xr6:coauthVersionLast="45" xr6:coauthVersionMax="45" xr10:uidLastSave="{00000000-0000-0000-0000-000000000000}"/>
  <bookViews>
    <workbookView xWindow="28680" yWindow="-120" windowWidth="29040" windowHeight="15990" firstSheet="1" activeTab="3" xr2:uid="{00000000-000D-0000-FFFF-FFFF00000000}"/>
  </bookViews>
  <sheets>
    <sheet name="v1_Resultados" sheetId="2" state="hidden" r:id="rId1"/>
    <sheet name="Introducción de datos" sheetId="3" r:id="rId2"/>
    <sheet name="Copia de v2_Introducción de dat" sheetId="4" state="hidden" r:id="rId3"/>
    <sheet name="Resultados" sheetId="5" r:id="rId4"/>
    <sheet name="OLD-Introducción de datos" sheetId="6" state="hidden" r:id="rId5"/>
    <sheet name="OLD-Resultados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I44" i="7" l="1"/>
  <c r="I17" i="7"/>
  <c r="D41" i="6"/>
  <c r="D35" i="6"/>
  <c r="D34" i="6"/>
  <c r="D33" i="6"/>
  <c r="H31" i="6"/>
  <c r="I19" i="7" s="1"/>
  <c r="D31" i="6"/>
  <c r="D32" i="6" s="1"/>
  <c r="D30" i="6"/>
  <c r="H29" i="6"/>
  <c r="H27" i="6"/>
  <c r="F52" i="5"/>
  <c r="C52" i="5"/>
  <c r="F31" i="5"/>
  <c r="C31" i="5"/>
  <c r="D30" i="4"/>
  <c r="D26" i="4"/>
  <c r="D24" i="4"/>
  <c r="D23" i="4"/>
  <c r="D22" i="4"/>
  <c r="H21" i="4"/>
  <c r="D21" i="4"/>
  <c r="H20" i="4"/>
  <c r="H22" i="4" s="1"/>
  <c r="D20" i="4"/>
  <c r="D28" i="3"/>
  <c r="D22" i="3"/>
  <c r="H21" i="3"/>
  <c r="H20" i="3"/>
  <c r="D20" i="3"/>
  <c r="G35" i="2"/>
  <c r="G11" i="2"/>
  <c r="H22" i="3" l="1"/>
  <c r="G13" i="5" s="1"/>
  <c r="G35" i="5"/>
  <c r="D24" i="3"/>
  <c r="G13" i="2"/>
  <c r="G11" i="5"/>
  <c r="D37" i="6"/>
  <c r="E44" i="7" s="1"/>
  <c r="D13" i="5" l="1"/>
  <c r="D11" i="5"/>
  <c r="D35" i="5"/>
  <c r="D11" i="2"/>
  <c r="D35" i="2"/>
  <c r="D13" i="2"/>
  <c r="E17" i="7"/>
  <c r="E1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500-000001000000}">
      <text>
        <r>
          <rPr>
            <sz val="10"/>
            <color rgb="FF000000"/>
            <rFont val="Arial"/>
          </rPr>
          <t>+paula.pascual@gruposantander.com qué te parece si metemos unas instrucciones estilo "mete aquí tus datos en las casillas recuadradas y en la siguiente pestaña verás tu resultados"
_Asignada a paula.pascual_
	-María Fernandez de Mesa</t>
        </r>
      </text>
    </comment>
    <comment ref="F12" authorId="0" shapeId="0" xr:uid="{00000000-0006-0000-0500-000003000000}">
      <text>
        <r>
          <rPr>
            <sz val="10"/>
            <color rgb="FF000000"/>
            <rFont val="Arial"/>
          </rPr>
          <t>+paula.pascual@gruposantander.com qué te parece poner esta columna justo al lado del campo a rellenar? Creo que es más intuitivo
_Asignada a paula.pascual_
	-María Fernandez de Mesa</t>
        </r>
      </text>
    </comment>
    <comment ref="B16" authorId="0" shapeId="0" xr:uid="{00000000-0006-0000-0500-000002000000}">
      <text>
        <r>
          <rPr>
            <sz val="10"/>
            <color rgb="FF000000"/>
            <rFont val="Arial"/>
          </rPr>
          <t>Entiendo que los rosas se meten solo si tienes hipotética y los amarillos en todos los casos? Podríamos ponerlo como leyenda para que se entienda mejor :) +paula.pascual@gruposantander.com
_Asignada a paula.pascual_
	-María Fernandez de Mesa</t>
        </r>
      </text>
    </comment>
  </commentList>
</comments>
</file>

<file path=xl/sharedStrings.xml><?xml version="1.0" encoding="utf-8"?>
<sst xmlns="http://schemas.openxmlformats.org/spreadsheetml/2006/main" count="180" uniqueCount="71">
  <si>
    <t>Instrucciones</t>
  </si>
  <si>
    <t xml:space="preserve">Rellena las celdas de color blanco en la pestaña "Introducción de datos". Después, ve a la pestaña "Resultados" para ver la rentabilidad de tu vivienda en alquiler. </t>
  </si>
  <si>
    <t>Si no tienes alguno de los gastos que planteamos (como por ejemplo si no tienes hipoteca), déjalo a 0.</t>
  </si>
  <si>
    <t>Gastos por la compraventa de inmueble + hipoteca</t>
  </si>
  <si>
    <t>Gastos por Ingresos anuales por el alquiler</t>
  </si>
  <si>
    <t>Introduce tipo de cuantía</t>
  </si>
  <si>
    <t>Valor del inmueble (precio por el que lo compraste)</t>
  </si>
  <si>
    <t>€</t>
  </si>
  <si>
    <t>Ingresos mensuales por el alquiler</t>
  </si>
  <si>
    <t>€/mes</t>
  </si>
  <si>
    <t>Gastos por compraventa del inmueble (solo por la parte de la compraventa, sin incluir los de hipoteca)</t>
  </si>
  <si>
    <t>IBI y tasas (basura, limpieza, alumbrado, etc.)</t>
  </si>
  <si>
    <t>€/año</t>
  </si>
  <si>
    <t>Rellena estos campos sólo si tienes hipoteca</t>
  </si>
  <si>
    <t>Importe del préstamo recibido para la compra de la vivienda</t>
  </si>
  <si>
    <t>Cuota de la comunidad</t>
  </si>
  <si>
    <t>Tipo de interés de la hipoteca</t>
  </si>
  <si>
    <t>%</t>
  </si>
  <si>
    <t>Suministros (luz, agua, internet, etc.). Solo en el caso de que los pagues tú y no el inquilino.</t>
  </si>
  <si>
    <t>Duración de la hipoteca (en años)</t>
  </si>
  <si>
    <t>años</t>
  </si>
  <si>
    <t>Seguros (hogar, impagos, etc.)</t>
  </si>
  <si>
    <t>Gastos iniciales de la hipoteca (notario, gestoría...)</t>
  </si>
  <si>
    <t>Financiación del préstamo hipotecario (% de la casa por el que recibiste hipoteca)</t>
  </si>
  <si>
    <t>Otros gastos anuales</t>
  </si>
  <si>
    <t>Gastos en reformas</t>
  </si>
  <si>
    <t>Cálculo gasto en vivienda (con hipoteca)</t>
  </si>
  <si>
    <t>Cálculo de ingresos anuales</t>
  </si>
  <si>
    <t xml:space="preserve">Cantidad del préstamo </t>
  </si>
  <si>
    <t>Ingresos anuales</t>
  </si>
  <si>
    <t xml:space="preserve">Cuota anual del préstamo </t>
  </si>
  <si>
    <t>Gastos anuales</t>
  </si>
  <si>
    <t>Ahorros aportados a la compra del activo</t>
  </si>
  <si>
    <t>Ingresos netos</t>
  </si>
  <si>
    <t>Total coste de la vivienda</t>
  </si>
  <si>
    <t>Cálculo gasto en vivienda (sin hipoteca)</t>
  </si>
  <si>
    <t>Gastos iniciales de hipoteca</t>
  </si>
  <si>
    <t>Gastos por compraventa de inmueble</t>
  </si>
  <si>
    <t>Si tienes Hipoteca</t>
  </si>
  <si>
    <t>Si no tienes hipoteca</t>
  </si>
  <si>
    <t xml:space="preserve">Rentabilidad del alquiler </t>
  </si>
  <si>
    <t>Rentabilidad del alquiler</t>
  </si>
  <si>
    <t>Tu rentabilidad Bruta</t>
  </si>
  <si>
    <t>Media española</t>
  </si>
  <si>
    <t>Tu rentabilidad Neta</t>
  </si>
  <si>
    <t xml:space="preserve">  </t>
  </si>
  <si>
    <t>Tiempo en recuperar la inversión (PER)</t>
  </si>
  <si>
    <t>PER (años)</t>
  </si>
  <si>
    <t>Gastos por compraventa del inmueble (solo por la parte de la compraventa, sin incluir los de hipoteca)</t>
  </si>
  <si>
    <t>Suministros (luz, agua). Solo en el caso de que los pagues tú y no el inquilino.</t>
  </si>
  <si>
    <t>Gastos iniciales de la hipoteca (notario, gestoría...)</t>
  </si>
  <si>
    <t>Total de gasto en la vivienda</t>
  </si>
  <si>
    <t>Rentabilidad</t>
  </si>
  <si>
    <t>Media española*</t>
  </si>
  <si>
    <t>Completa los siguientes gastos
relacionados con tu vivienda</t>
  </si>
  <si>
    <t>Si no tienes alguno de los gastos 
que planteamos (como por ejemplo
si no tienes hipoteca), déjalo a 0.</t>
  </si>
  <si>
    <t>Introducir tipo 
de cuantía</t>
  </si>
  <si>
    <t>mensual</t>
  </si>
  <si>
    <r>
      <t xml:space="preserve">Gastos por compraventa del inmueble </t>
    </r>
    <r>
      <rPr>
        <sz val="8"/>
        <rFont val="Arial"/>
      </rPr>
      <t>(solo por la parte de la compraventa, sin incluir los de hipoteca)</t>
    </r>
  </si>
  <si>
    <t>anual</t>
  </si>
  <si>
    <t>Si tienes 
hipoteca</t>
  </si>
  <si>
    <t>2.5%</t>
  </si>
  <si>
    <r>
      <t xml:space="preserve">Suministros (luz, agua). </t>
    </r>
    <r>
      <rPr>
        <sz val="8"/>
        <rFont val="Arial"/>
      </rPr>
      <t>Solo en el caso de que los pagues tú y no el inquilino.</t>
    </r>
  </si>
  <si>
    <r>
      <t xml:space="preserve">Gastos iniciales de la hipoteca </t>
    </r>
    <r>
      <rPr>
        <sz val="8"/>
        <rFont val="Arial"/>
      </rPr>
      <t>(notario, gestoría...)</t>
    </r>
  </si>
  <si>
    <t>Resultados anuales de ingresos y gastos</t>
  </si>
  <si>
    <t>Resultados pago hipoteca</t>
  </si>
  <si>
    <t xml:space="preserve">Cuota mensual del préstamo </t>
  </si>
  <si>
    <t>Ahorros aportados a la compra 
del activo</t>
  </si>
  <si>
    <t>Resultados sin hipoteca</t>
  </si>
  <si>
    <t>PER en años</t>
  </si>
  <si>
    <r>
      <t xml:space="preserve">Rellena las </t>
    </r>
    <r>
      <rPr>
        <b/>
        <i/>
        <sz val="9"/>
        <color theme="1"/>
        <rFont val="Roboto Condensed"/>
      </rPr>
      <t>celdas de color blanco</t>
    </r>
    <r>
      <rPr>
        <i/>
        <sz val="9"/>
        <color theme="1"/>
        <rFont val="Roboto Condensed"/>
      </rPr>
      <t xml:space="preserve"> en la pestaña "Introducción de datos". Después, ve a la pestaña "Resultados" para ver la rentabilidad de tu vivienda en alquiler.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</si>
</sst>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#,##0_ ;[Red]\-#,##0\ "/>
    <numFmt numFmtId="166" formatCode="0.0%"/>
    <numFmt numFmtId="167" formatCode="#,##0.00\ [$€-1]"/>
  </numFmts>
  <fonts count="66">
    <font>
      <sz val="10"/>
      <color rgb="FF000000"/>
      <name val="Arial"/>
    </font>
    <font>
      <sz val="10"/>
      <color theme="1"/>
      <name val="Roboto Condensed"/>
    </font>
    <font>
      <sz val="10"/>
      <color theme="1"/>
      <name val="Roboto Condensed"/>
    </font>
    <font>
      <sz val="24"/>
      <color rgb="FF434343"/>
      <name val="Roboto Condensed"/>
    </font>
    <font>
      <sz val="10"/>
      <name val="Arial"/>
    </font>
    <font>
      <b/>
      <sz val="12"/>
      <color rgb="FF434343"/>
      <name val="Roboto Condensed"/>
    </font>
    <font>
      <sz val="10"/>
      <color theme="1"/>
      <name val="Calibri"/>
    </font>
    <font>
      <i/>
      <sz val="9"/>
      <color theme="1"/>
      <name val="Roboto Condensed"/>
    </font>
    <font>
      <sz val="14"/>
      <color rgb="FF000000"/>
      <name val="Roboto Condensed"/>
    </font>
    <font>
      <sz val="18"/>
      <color theme="1"/>
      <name val="Roboto Condensed"/>
    </font>
    <font>
      <sz val="10"/>
      <color rgb="FFFFFFFF"/>
      <name val="IBM Plex Sans"/>
    </font>
    <font>
      <sz val="10"/>
      <color rgb="FF000000"/>
      <name val="Roboto Condensed"/>
    </font>
    <font>
      <sz val="9"/>
      <color theme="1"/>
      <name val="Roboto Condensed"/>
    </font>
    <font>
      <sz val="14"/>
      <color rgb="FFFFFFFF"/>
      <name val="Roboto Condensed"/>
    </font>
    <font>
      <sz val="14"/>
      <color rgb="FF494429"/>
      <name val="Roboto Condensed"/>
    </font>
    <font>
      <i/>
      <sz val="9"/>
      <color rgb="FF666666"/>
      <name val="Roboto Condensed"/>
    </font>
    <font>
      <b/>
      <sz val="10"/>
      <color rgb="FFFFFFFF"/>
      <name val="IBM Plex Sans"/>
    </font>
    <font>
      <b/>
      <sz val="10"/>
      <color rgb="FF000000"/>
      <name val="Roboto Condensed"/>
    </font>
    <font>
      <sz val="18"/>
      <color rgb="FFFFFFFF"/>
      <name val="Roboto Condensed"/>
    </font>
    <font>
      <sz val="30"/>
      <color rgb="FF666666"/>
      <name val="Roboto Condensed"/>
    </font>
    <font>
      <sz val="12"/>
      <color rgb="FFFFFFFF"/>
      <name val="Roboto Condensed"/>
    </font>
    <font>
      <sz val="12"/>
      <color rgb="FF494429"/>
      <name val="Roboto Condensed"/>
    </font>
    <font>
      <sz val="12"/>
      <color rgb="FFFF0000"/>
      <name val="Roboto Condensed"/>
    </font>
    <font>
      <sz val="24"/>
      <color rgb="FF494429"/>
      <name val="Roboto Condensed"/>
    </font>
    <font>
      <sz val="10"/>
      <color rgb="FFFFFFFF"/>
      <name val="Roboto Condensed"/>
    </font>
    <font>
      <sz val="14"/>
      <color theme="1"/>
      <name val="Roboto Condensed"/>
    </font>
    <font>
      <sz val="16"/>
      <color rgb="FF666666"/>
      <name val="Roboto Condensed"/>
    </font>
    <font>
      <b/>
      <sz val="18"/>
      <color theme="1"/>
      <name val="Roboto Condensed"/>
    </font>
    <font>
      <i/>
      <sz val="10"/>
      <color rgb="FFFFFFFF"/>
      <name val="IBM Plex Sans"/>
    </font>
    <font>
      <i/>
      <sz val="10"/>
      <color rgb="FF000000"/>
      <name val="Roboto Condensed"/>
    </font>
    <font>
      <sz val="10"/>
      <color theme="1"/>
      <name val="Roboto"/>
    </font>
    <font>
      <sz val="10"/>
      <color rgb="FF666666"/>
      <name val="Calibri"/>
    </font>
    <font>
      <sz val="16"/>
      <color rgb="FF666666"/>
      <name val="Roboto"/>
    </font>
    <font>
      <sz val="12"/>
      <color rgb="FF494429"/>
      <name val="Roboto"/>
    </font>
    <font>
      <sz val="12"/>
      <color rgb="FFFF0000"/>
      <name val="Roboto"/>
    </font>
    <font>
      <sz val="12"/>
      <color rgb="FF666666"/>
      <name val="Roboto"/>
    </font>
    <font>
      <sz val="14"/>
      <color rgb="FFFFFFFF"/>
      <name val="Calibri"/>
    </font>
    <font>
      <sz val="12"/>
      <color rgb="FFFFFFFF"/>
      <name val="Roboto"/>
    </font>
    <font>
      <sz val="10"/>
      <color theme="1"/>
      <name val="Calibri"/>
    </font>
    <font>
      <sz val="10"/>
      <color theme="1"/>
      <name val="Arial"/>
    </font>
    <font>
      <sz val="24"/>
      <color rgb="FF434343"/>
      <name val="Roboto"/>
    </font>
    <font>
      <u/>
      <sz val="10"/>
      <color rgb="FF0000FF"/>
      <name val="Arial"/>
    </font>
    <font>
      <b/>
      <i/>
      <sz val="11"/>
      <color theme="0"/>
      <name val="Calibri"/>
    </font>
    <font>
      <sz val="14"/>
      <color rgb="FF000000"/>
      <name val="Roboto"/>
    </font>
    <font>
      <sz val="18"/>
      <color theme="1"/>
      <name val="Roboto"/>
    </font>
    <font>
      <sz val="11"/>
      <color rgb="FF000000"/>
      <name val="Arial"/>
    </font>
    <font>
      <sz val="12"/>
      <color theme="1"/>
      <name val="Roboto"/>
    </font>
    <font>
      <sz val="14"/>
      <color theme="1"/>
      <name val="Calibri"/>
    </font>
    <font>
      <sz val="14"/>
      <color rgb="FFFFFFFF"/>
      <name val="Roboto"/>
    </font>
    <font>
      <sz val="14"/>
      <color rgb="FFFFFFFF"/>
      <name val="Abadi mt condensed light"/>
    </font>
    <font>
      <sz val="12"/>
      <color rgb="FFFFFFFF"/>
      <name val="Calibri"/>
    </font>
    <font>
      <sz val="14"/>
      <color rgb="FF494429"/>
      <name val="Roboto"/>
    </font>
    <font>
      <sz val="14"/>
      <color rgb="FFFF0000"/>
      <name val="Abadi mt condensed light"/>
    </font>
    <font>
      <sz val="14"/>
      <color rgb="FF494429"/>
      <name val="Abadi mt condensed light"/>
    </font>
    <font>
      <sz val="18"/>
      <color rgb="FFFFFFFF"/>
      <name val="Calibri"/>
    </font>
    <font>
      <sz val="12"/>
      <color rgb="FF000000"/>
      <name val="Roboto"/>
    </font>
    <font>
      <sz val="24"/>
      <color theme="1"/>
      <name val="Calibri"/>
    </font>
    <font>
      <sz val="18"/>
      <color rgb="FFFFFFFF"/>
      <name val="Roboto"/>
    </font>
    <font>
      <sz val="14"/>
      <color rgb="FF666666"/>
      <name val="Roboto"/>
    </font>
    <font>
      <sz val="14"/>
      <color rgb="FF666666"/>
      <name val="Calibri"/>
    </font>
    <font>
      <sz val="30"/>
      <color rgb="FF666666"/>
      <name val="Roboto"/>
    </font>
    <font>
      <sz val="24"/>
      <color rgb="FF494429"/>
      <name val="Roboto"/>
    </font>
    <font>
      <sz val="10"/>
      <color rgb="FFFFFFFF"/>
      <name val="Calibri"/>
    </font>
    <font>
      <sz val="14"/>
      <color theme="1"/>
      <name val="Roboto"/>
    </font>
    <font>
      <sz val="8"/>
      <name val="Arial"/>
    </font>
    <font>
      <b/>
      <i/>
      <sz val="9"/>
      <color theme="1"/>
      <name val="Roboto Condensed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A090"/>
        <bgColor rgb="FF66A090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BDF1D7"/>
        <bgColor rgb="FFBDF1D7"/>
      </patternFill>
    </fill>
    <fill>
      <patternFill patternType="solid">
        <fgColor rgb="FF63CB97"/>
        <bgColor rgb="FF63CB97"/>
      </patternFill>
    </fill>
    <fill>
      <patternFill patternType="solid">
        <fgColor rgb="FFD5A6BD"/>
        <bgColor rgb="FFD5A6BD"/>
      </patternFill>
    </fill>
    <fill>
      <patternFill patternType="solid">
        <fgColor rgb="FFF6B26B"/>
        <bgColor rgb="FFF6B26B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/>
      <top style="thin">
        <color rgb="FFEFEFEF"/>
      </top>
      <bottom/>
      <diagonal/>
    </border>
    <border>
      <left/>
      <right/>
      <top style="thin">
        <color rgb="FFEFEFEF"/>
      </top>
      <bottom/>
      <diagonal/>
    </border>
    <border>
      <left/>
      <right style="thin">
        <color rgb="FFEFEFEF"/>
      </right>
      <top style="thin">
        <color rgb="FFEFEFEF"/>
      </top>
      <bottom/>
      <diagonal/>
    </border>
    <border>
      <left/>
      <right/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/>
      <top/>
      <bottom/>
      <diagonal/>
    </border>
    <border>
      <left style="thin">
        <color rgb="FF66A090"/>
      </left>
      <right/>
      <top style="thin">
        <color rgb="FF66A090"/>
      </top>
      <bottom/>
      <diagonal/>
    </border>
    <border>
      <left/>
      <right/>
      <top style="thin">
        <color rgb="FF66A090"/>
      </top>
      <bottom/>
      <diagonal/>
    </border>
    <border>
      <left/>
      <right style="thin">
        <color rgb="FF66A090"/>
      </right>
      <top style="thin">
        <color rgb="FF66A090"/>
      </top>
      <bottom/>
      <diagonal/>
    </border>
    <border>
      <left/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66A090"/>
      </left>
      <right/>
      <top/>
      <bottom/>
      <diagonal/>
    </border>
    <border>
      <left/>
      <right style="thin">
        <color rgb="FF66A090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66A090"/>
      </left>
      <right/>
      <top/>
      <bottom style="thin">
        <color rgb="FF66A090"/>
      </bottom>
      <diagonal/>
    </border>
    <border>
      <left/>
      <right/>
      <top/>
      <bottom style="thin">
        <color rgb="FF66A090"/>
      </bottom>
      <diagonal/>
    </border>
    <border>
      <left/>
      <right style="thin">
        <color rgb="FF66A090"/>
      </right>
      <top/>
      <bottom style="thin">
        <color rgb="FF66A09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EF"/>
      </left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dotted">
        <color rgb="FF0C343D"/>
      </left>
      <right/>
      <top style="dotted">
        <color rgb="FF0C343D"/>
      </top>
      <bottom/>
      <diagonal/>
    </border>
    <border>
      <left/>
      <right/>
      <top style="dotted">
        <color rgb="FF0C343D"/>
      </top>
      <bottom style="thin">
        <color rgb="FFFFFFFF"/>
      </bottom>
      <diagonal/>
    </border>
    <border>
      <left/>
      <right style="dotted">
        <color rgb="FF000000"/>
      </right>
      <top style="dotted">
        <color rgb="FF000000"/>
      </top>
      <bottom style="thin">
        <color rgb="FFEFEFEF"/>
      </bottom>
      <diagonal/>
    </border>
    <border>
      <left style="dotted">
        <color rgb="FF0C343D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tted">
        <color rgb="FF0C343D"/>
      </right>
      <top style="thin">
        <color rgb="FFEFEFEF"/>
      </top>
      <bottom style="thin">
        <color rgb="FFEFEFEF"/>
      </bottom>
      <diagonal/>
    </border>
    <border>
      <left style="dotted">
        <color rgb="FF0C343D"/>
      </left>
      <right/>
      <top/>
      <bottom style="dotted">
        <color rgb="FF000000"/>
      </bottom>
      <diagonal/>
    </border>
    <border>
      <left/>
      <right/>
      <top style="thin">
        <color rgb="FFFFFFFF"/>
      </top>
      <bottom style="dotted">
        <color rgb="FF0C343D"/>
      </bottom>
      <diagonal/>
    </border>
    <border>
      <left/>
      <right style="dotted">
        <color rgb="FF0C343D"/>
      </right>
      <top style="thin">
        <color rgb="FFEFEFEF"/>
      </top>
      <bottom style="dotted">
        <color rgb="FF0C343D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EFEFEF"/>
      </right>
      <top style="thin">
        <color rgb="FFEFEFEF"/>
      </top>
      <bottom/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/>
      <diagonal/>
    </border>
    <border>
      <left style="thin">
        <color rgb="FFEFEFEF"/>
      </left>
      <right/>
      <top/>
      <bottom/>
      <diagonal/>
    </border>
    <border>
      <left style="thin">
        <color rgb="FFEFEFE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1" xfId="0" applyFont="1" applyFill="1" applyBorder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6" fillId="2" borderId="0" xfId="0" applyFont="1" applyFill="1"/>
    <xf numFmtId="0" fontId="1" fillId="3" borderId="0" xfId="0" applyFont="1" applyFill="1"/>
    <xf numFmtId="0" fontId="1" fillId="2" borderId="17" xfId="0" applyFont="1" applyFill="1" applyBorder="1"/>
    <xf numFmtId="0" fontId="1" fillId="3" borderId="21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2" borderId="8" xfId="0" applyFont="1" applyFill="1" applyBorder="1"/>
    <xf numFmtId="164" fontId="8" fillId="2" borderId="25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3" borderId="26" xfId="0" applyFont="1" applyFill="1" applyBorder="1"/>
    <xf numFmtId="0" fontId="9" fillId="2" borderId="14" xfId="0" applyFont="1" applyFill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1" fillId="2" borderId="27" xfId="0" applyFont="1" applyFill="1" applyBorder="1"/>
    <xf numFmtId="0" fontId="7" fillId="2" borderId="0" xfId="0" applyFont="1" applyFill="1" applyAlignment="1">
      <alignment horizontal="right"/>
    </xf>
    <xf numFmtId="0" fontId="1" fillId="2" borderId="25" xfId="0" applyFont="1" applyFill="1" applyBorder="1"/>
    <xf numFmtId="165" fontId="1" fillId="3" borderId="0" xfId="0" applyNumberFormat="1" applyFont="1" applyFill="1"/>
    <xf numFmtId="0" fontId="1" fillId="3" borderId="28" xfId="0" applyFont="1" applyFill="1" applyBorder="1"/>
    <xf numFmtId="2" fontId="1" fillId="3" borderId="28" xfId="0" applyNumberFormat="1" applyFont="1" applyFill="1" applyBorder="1"/>
    <xf numFmtId="0" fontId="10" fillId="4" borderId="14" xfId="0" applyFont="1" applyFill="1" applyBorder="1" applyAlignment="1">
      <alignment horizontal="left" vertical="center" wrapText="1"/>
    </xf>
    <xf numFmtId="164" fontId="11" fillId="3" borderId="2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/>
    <xf numFmtId="164" fontId="11" fillId="3" borderId="2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wrapText="1"/>
    </xf>
    <xf numFmtId="0" fontId="13" fillId="3" borderId="30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horizontal="center" vertical="center"/>
    </xf>
    <xf numFmtId="165" fontId="14" fillId="3" borderId="21" xfId="0" applyNumberFormat="1" applyFont="1" applyFill="1" applyBorder="1" applyAlignment="1">
      <alignment horizontal="center"/>
    </xf>
    <xf numFmtId="165" fontId="14" fillId="3" borderId="30" xfId="0" applyNumberFormat="1" applyFont="1" applyFill="1" applyBorder="1" applyAlignment="1">
      <alignment horizontal="center"/>
    </xf>
    <xf numFmtId="0" fontId="1" fillId="2" borderId="31" xfId="0" applyFont="1" applyFill="1" applyBorder="1"/>
    <xf numFmtId="0" fontId="10" fillId="4" borderId="33" xfId="0" applyFont="1" applyFill="1" applyBorder="1" applyAlignment="1">
      <alignment horizontal="left" vertical="center" wrapText="1"/>
    </xf>
    <xf numFmtId="164" fontId="11" fillId="3" borderId="34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 wrapText="1"/>
    </xf>
    <xf numFmtId="166" fontId="11" fillId="3" borderId="37" xfId="0" applyNumberFormat="1" applyFont="1" applyFill="1" applyBorder="1" applyAlignment="1">
      <alignment horizontal="right" vertical="center"/>
    </xf>
    <xf numFmtId="164" fontId="11" fillId="3" borderId="37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left" vertical="center" wrapText="1"/>
    </xf>
    <xf numFmtId="164" fontId="11" fillId="3" borderId="40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164" fontId="11" fillId="3" borderId="8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left" vertical="center" wrapText="1"/>
    </xf>
    <xf numFmtId="167" fontId="11" fillId="6" borderId="14" xfId="0" applyNumberFormat="1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left" vertical="center" wrapText="1"/>
    </xf>
    <xf numFmtId="167" fontId="17" fillId="6" borderId="14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7" fontId="21" fillId="2" borderId="0" xfId="0" applyNumberFormat="1" applyFont="1" applyFill="1" applyAlignment="1">
      <alignment horizontal="right"/>
    </xf>
    <xf numFmtId="165" fontId="14" fillId="3" borderId="42" xfId="0" applyNumberFormat="1" applyFont="1" applyFill="1" applyBorder="1" applyAlignment="1">
      <alignment horizontal="center"/>
    </xf>
    <xf numFmtId="165" fontId="14" fillId="3" borderId="43" xfId="0" applyNumberFormat="1" applyFont="1" applyFill="1" applyBorder="1" applyAlignment="1">
      <alignment horizontal="center"/>
    </xf>
    <xf numFmtId="0" fontId="1" fillId="7" borderId="0" xfId="0" applyFont="1" applyFill="1"/>
    <xf numFmtId="167" fontId="22" fillId="7" borderId="0" xfId="0" applyNumberFormat="1" applyFont="1" applyFill="1" applyAlignment="1">
      <alignment horizontal="right"/>
    </xf>
    <xf numFmtId="0" fontId="2" fillId="7" borderId="0" xfId="0" applyFont="1" applyFill="1"/>
    <xf numFmtId="165" fontId="14" fillId="3" borderId="0" xfId="0" applyNumberFormat="1" applyFont="1" applyFill="1" applyAlignment="1">
      <alignment horizontal="center"/>
    </xf>
    <xf numFmtId="167" fontId="21" fillId="7" borderId="0" xfId="0" applyNumberFormat="1" applyFont="1" applyFill="1" applyAlignment="1">
      <alignment horizontal="right"/>
    </xf>
    <xf numFmtId="0" fontId="2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left"/>
    </xf>
    <xf numFmtId="0" fontId="24" fillId="7" borderId="0" xfId="0" applyFont="1" applyFill="1" applyAlignment="1">
      <alignment horizontal="center"/>
    </xf>
    <xf numFmtId="167" fontId="25" fillId="7" borderId="0" xfId="0" applyNumberFormat="1" applyFont="1" applyFill="1"/>
    <xf numFmtId="0" fontId="13" fillId="7" borderId="0" xfId="0" applyFont="1" applyFill="1" applyAlignment="1">
      <alignment horizontal="center"/>
    </xf>
    <xf numFmtId="10" fontId="8" fillId="7" borderId="0" xfId="0" applyNumberFormat="1" applyFont="1" applyFill="1"/>
    <xf numFmtId="0" fontId="26" fillId="7" borderId="0" xfId="0" applyFont="1" applyFill="1" applyAlignment="1">
      <alignment horizontal="center" vertical="center"/>
    </xf>
    <xf numFmtId="10" fontId="13" fillId="7" borderId="0" xfId="0" applyNumberFormat="1" applyFont="1" applyFill="1" applyAlignment="1">
      <alignment horizontal="center"/>
    </xf>
    <xf numFmtId="0" fontId="13" fillId="7" borderId="0" xfId="0" applyFont="1" applyFill="1"/>
    <xf numFmtId="10" fontId="14" fillId="7" borderId="0" xfId="0" applyNumberFormat="1" applyFont="1" applyFill="1" applyAlignment="1">
      <alignment horizontal="right"/>
    </xf>
    <xf numFmtId="9" fontId="13" fillId="7" borderId="0" xfId="0" applyNumberFormat="1" applyFont="1" applyFill="1"/>
    <xf numFmtId="164" fontId="14" fillId="7" borderId="0" xfId="0" applyNumberFormat="1" applyFont="1" applyFill="1" applyAlignment="1">
      <alignment horizontal="right"/>
    </xf>
    <xf numFmtId="9" fontId="1" fillId="7" borderId="0" xfId="0" applyNumberFormat="1" applyFont="1" applyFill="1"/>
    <xf numFmtId="0" fontId="27" fillId="2" borderId="14" xfId="0" applyFont="1" applyFill="1" applyBorder="1" applyAlignment="1"/>
    <xf numFmtId="0" fontId="20" fillId="7" borderId="0" xfId="0" applyFont="1" applyFill="1" applyAlignment="1">
      <alignment horizontal="center" vertical="center" wrapText="1"/>
    </xf>
    <xf numFmtId="0" fontId="10" fillId="4" borderId="28" xfId="0" applyFont="1" applyFill="1" applyBorder="1" applyAlignment="1">
      <alignment horizontal="left" vertical="center" wrapText="1"/>
    </xf>
    <xf numFmtId="165" fontId="21" fillId="7" borderId="0" xfId="0" applyNumberFormat="1" applyFont="1" applyFill="1" applyAlignment="1">
      <alignment horizontal="center"/>
    </xf>
    <xf numFmtId="165" fontId="22" fillId="7" borderId="0" xfId="0" applyNumberFormat="1" applyFont="1" applyFill="1" applyAlignment="1">
      <alignment horizontal="center"/>
    </xf>
    <xf numFmtId="10" fontId="11" fillId="6" borderId="28" xfId="0" applyNumberFormat="1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left" vertical="center" wrapText="1"/>
    </xf>
    <xf numFmtId="10" fontId="29" fillId="6" borderId="36" xfId="0" applyNumberFormat="1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left" vertical="center" wrapText="1"/>
    </xf>
    <xf numFmtId="10" fontId="11" fillId="6" borderId="44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6" fillId="2" borderId="0" xfId="0" applyFont="1" applyFill="1" applyAlignment="1"/>
    <xf numFmtId="0" fontId="31" fillId="2" borderId="0" xfId="0" applyFont="1" applyFill="1"/>
    <xf numFmtId="0" fontId="32" fillId="2" borderId="0" xfId="0" applyFont="1" applyFill="1" applyAlignment="1">
      <alignment horizontal="center" vertical="center"/>
    </xf>
    <xf numFmtId="0" fontId="6" fillId="3" borderId="0" xfId="0" applyFont="1" applyFill="1"/>
    <xf numFmtId="2" fontId="11" fillId="6" borderId="45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/>
    </xf>
    <xf numFmtId="165" fontId="34" fillId="2" borderId="0" xfId="0" applyNumberFormat="1" applyFont="1" applyFill="1" applyAlignment="1">
      <alignment horizontal="center"/>
    </xf>
    <xf numFmtId="165" fontId="35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4" fontId="8" fillId="7" borderId="0" xfId="0" applyNumberFormat="1" applyFont="1" applyFill="1"/>
    <xf numFmtId="0" fontId="2" fillId="0" borderId="0" xfId="0" applyFont="1"/>
    <xf numFmtId="0" fontId="38" fillId="2" borderId="1" xfId="0" applyFont="1" applyFill="1" applyBorder="1"/>
    <xf numFmtId="0" fontId="30" fillId="2" borderId="2" xfId="0" applyFont="1" applyFill="1" applyBorder="1"/>
    <xf numFmtId="0" fontId="30" fillId="3" borderId="2" xfId="0" applyFont="1" applyFill="1" applyBorder="1"/>
    <xf numFmtId="0" fontId="38" fillId="3" borderId="1" xfId="0" applyFont="1" applyFill="1" applyBorder="1"/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38" fillId="3" borderId="7" xfId="0" applyFont="1" applyFill="1" applyBorder="1"/>
    <xf numFmtId="0" fontId="40" fillId="2" borderId="9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2" borderId="0" xfId="0" applyFont="1" applyFill="1" applyAlignment="1"/>
    <xf numFmtId="0" fontId="40" fillId="3" borderId="13" xfId="0" applyFont="1" applyFill="1" applyBorder="1" applyAlignment="1">
      <alignment horizontal="center" vertical="center"/>
    </xf>
    <xf numFmtId="0" fontId="38" fillId="2" borderId="14" xfId="0" applyFont="1" applyFill="1" applyBorder="1"/>
    <xf numFmtId="0" fontId="38" fillId="3" borderId="0" xfId="0" applyFont="1" applyFill="1"/>
    <xf numFmtId="0" fontId="38" fillId="2" borderId="17" xfId="0" applyFont="1" applyFill="1" applyBorder="1"/>
    <xf numFmtId="0" fontId="39" fillId="3" borderId="21" xfId="0" applyFont="1" applyFill="1" applyBorder="1"/>
    <xf numFmtId="0" fontId="40" fillId="2" borderId="22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39" fillId="2" borderId="14" xfId="0" applyFont="1" applyFill="1" applyBorder="1"/>
    <xf numFmtId="0" fontId="42" fillId="2" borderId="14" xfId="0" applyFont="1" applyFill="1" applyBorder="1" applyAlignment="1">
      <alignment horizontal="center"/>
    </xf>
    <xf numFmtId="164" fontId="43" fillId="2" borderId="29" xfId="0" applyNumberFormat="1" applyFont="1" applyFill="1" applyBorder="1" applyAlignment="1">
      <alignment horizontal="center"/>
    </xf>
    <xf numFmtId="9" fontId="43" fillId="2" borderId="14" xfId="0" applyNumberFormat="1" applyFont="1" applyFill="1" applyBorder="1" applyAlignment="1">
      <alignment horizontal="center"/>
    </xf>
    <xf numFmtId="164" fontId="43" fillId="2" borderId="14" xfId="0" applyNumberFormat="1" applyFont="1" applyFill="1" applyBorder="1" applyAlignment="1">
      <alignment horizontal="center"/>
    </xf>
    <xf numFmtId="164" fontId="43" fillId="2" borderId="25" xfId="0" applyNumberFormat="1" applyFont="1" applyFill="1" applyBorder="1" applyAlignment="1">
      <alignment horizontal="center"/>
    </xf>
    <xf numFmtId="167" fontId="43" fillId="2" borderId="0" xfId="0" applyNumberFormat="1" applyFont="1" applyFill="1" applyAlignment="1">
      <alignment horizontal="center"/>
    </xf>
    <xf numFmtId="167" fontId="43" fillId="3" borderId="0" xfId="0" applyNumberFormat="1" applyFont="1" applyFill="1" applyAlignment="1">
      <alignment horizontal="center"/>
    </xf>
    <xf numFmtId="167" fontId="43" fillId="3" borderId="0" xfId="0" applyNumberFormat="1" applyFont="1" applyFill="1" applyAlignment="1">
      <alignment horizontal="center"/>
    </xf>
    <xf numFmtId="10" fontId="43" fillId="3" borderId="0" xfId="0" applyNumberFormat="1" applyFont="1" applyFill="1" applyAlignment="1">
      <alignment horizontal="center"/>
    </xf>
    <xf numFmtId="0" fontId="30" fillId="3" borderId="0" xfId="0" applyFont="1" applyFill="1"/>
    <xf numFmtId="0" fontId="30" fillId="3" borderId="26" xfId="0" applyFont="1" applyFill="1" applyBorder="1"/>
    <xf numFmtId="0" fontId="30" fillId="2" borderId="14" xfId="0" applyFont="1" applyFill="1" applyBorder="1"/>
    <xf numFmtId="0" fontId="30" fillId="2" borderId="29" xfId="0" applyFont="1" applyFill="1" applyBorder="1"/>
    <xf numFmtId="0" fontId="30" fillId="2" borderId="25" xfId="0" applyFont="1" applyFill="1" applyBorder="1"/>
    <xf numFmtId="0" fontId="44" fillId="2" borderId="14" xfId="0" applyFont="1" applyFill="1" applyBorder="1" applyAlignment="1"/>
    <xf numFmtId="0" fontId="30" fillId="2" borderId="1" xfId="0" applyFont="1" applyFill="1" applyBorder="1"/>
    <xf numFmtId="0" fontId="45" fillId="2" borderId="0" xfId="0" applyFont="1" applyFill="1"/>
    <xf numFmtId="0" fontId="30" fillId="2" borderId="27" xfId="0" applyFont="1" applyFill="1" applyBorder="1"/>
    <xf numFmtId="165" fontId="30" fillId="3" borderId="0" xfId="0" applyNumberFormat="1" applyFont="1" applyFill="1"/>
    <xf numFmtId="0" fontId="30" fillId="3" borderId="28" xfId="0" applyFont="1" applyFill="1" applyBorder="1"/>
    <xf numFmtId="2" fontId="38" fillId="3" borderId="28" xfId="0" applyNumberFormat="1" applyFont="1" applyFill="1" applyBorder="1"/>
    <xf numFmtId="0" fontId="46" fillId="8" borderId="17" xfId="0" applyFont="1" applyFill="1" applyBorder="1" applyAlignment="1"/>
    <xf numFmtId="0" fontId="30" fillId="5" borderId="14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39" fillId="3" borderId="0" xfId="0" applyFont="1" applyFill="1"/>
    <xf numFmtId="0" fontId="48" fillId="3" borderId="21" xfId="0" applyFont="1" applyFill="1" applyBorder="1" applyAlignment="1">
      <alignment horizontal="center" wrapText="1"/>
    </xf>
    <xf numFmtId="0" fontId="49" fillId="3" borderId="30" xfId="0" applyFont="1" applyFill="1" applyBorder="1" applyAlignment="1">
      <alignment horizontal="center" wrapText="1"/>
    </xf>
    <xf numFmtId="165" fontId="51" fillId="3" borderId="21" xfId="0" applyNumberFormat="1" applyFont="1" applyFill="1" applyBorder="1" applyAlignment="1">
      <alignment horizontal="center"/>
    </xf>
    <xf numFmtId="165" fontId="52" fillId="3" borderId="30" xfId="0" applyNumberFormat="1" applyFont="1" applyFill="1" applyBorder="1" applyAlignment="1">
      <alignment horizontal="center"/>
    </xf>
    <xf numFmtId="165" fontId="53" fillId="3" borderId="3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30" fillId="2" borderId="41" xfId="0" applyFont="1" applyFill="1" applyBorder="1"/>
    <xf numFmtId="0" fontId="37" fillId="9" borderId="25" xfId="0" applyFont="1" applyFill="1" applyBorder="1"/>
    <xf numFmtId="167" fontId="55" fillId="8" borderId="14" xfId="0" applyNumberFormat="1" applyFont="1" applyFill="1" applyBorder="1" applyAlignment="1">
      <alignment horizontal="right"/>
    </xf>
    <xf numFmtId="0" fontId="37" fillId="9" borderId="25" xfId="0" applyFont="1" applyFill="1" applyBorder="1" applyAlignment="1"/>
    <xf numFmtId="0" fontId="44" fillId="2" borderId="0" xfId="0" applyFont="1" applyFill="1" applyAlignment="1"/>
    <xf numFmtId="0" fontId="56" fillId="2" borderId="0" xfId="0" applyFont="1" applyFill="1" applyAlignment="1"/>
    <xf numFmtId="0" fontId="56" fillId="2" borderId="0" xfId="0" applyFont="1" applyFill="1"/>
    <xf numFmtId="0" fontId="38" fillId="2" borderId="31" xfId="0" applyFont="1" applyFill="1" applyBorder="1"/>
    <xf numFmtId="0" fontId="38" fillId="2" borderId="2" xfId="0" applyFont="1" applyFill="1" applyBorder="1"/>
    <xf numFmtId="0" fontId="38" fillId="2" borderId="0" xfId="0" applyFont="1" applyFill="1"/>
    <xf numFmtId="0" fontId="37" fillId="9" borderId="0" xfId="0" applyFont="1" applyFill="1" applyAlignment="1"/>
    <xf numFmtId="0" fontId="57" fillId="9" borderId="0" xfId="0" applyFont="1" applyFill="1" applyAlignment="1">
      <alignment horizontal="center" vertical="center"/>
    </xf>
    <xf numFmtId="167" fontId="55" fillId="8" borderId="0" xfId="0" applyNumberFormat="1" applyFont="1" applyFill="1" applyAlignment="1">
      <alignment horizontal="right"/>
    </xf>
    <xf numFmtId="10" fontId="57" fillId="9" borderId="0" xfId="0" applyNumberFormat="1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10" fontId="59" fillId="8" borderId="0" xfId="0" applyNumberFormat="1" applyFont="1" applyFill="1" applyAlignment="1">
      <alignment horizontal="center" vertical="center"/>
    </xf>
    <xf numFmtId="0" fontId="39" fillId="2" borderId="0" xfId="0" applyFont="1" applyFill="1"/>
    <xf numFmtId="167" fontId="33" fillId="2" borderId="0" xfId="0" applyNumberFormat="1" applyFont="1" applyFill="1" applyAlignment="1">
      <alignment horizontal="right"/>
    </xf>
    <xf numFmtId="165" fontId="51" fillId="3" borderId="42" xfId="0" applyNumberFormat="1" applyFont="1" applyFill="1" applyBorder="1" applyAlignment="1">
      <alignment horizontal="center"/>
    </xf>
    <xf numFmtId="0" fontId="30" fillId="2" borderId="8" xfId="0" applyFont="1" applyFill="1" applyBorder="1"/>
    <xf numFmtId="165" fontId="53" fillId="3" borderId="43" xfId="0" applyNumberFormat="1" applyFont="1" applyFill="1" applyBorder="1" applyAlignment="1">
      <alignment horizontal="center"/>
    </xf>
    <xf numFmtId="0" fontId="39" fillId="7" borderId="0" xfId="0" applyFont="1" applyFill="1"/>
    <xf numFmtId="167" fontId="34" fillId="7" borderId="0" xfId="0" applyNumberFormat="1" applyFont="1" applyFill="1" applyAlignment="1">
      <alignment horizontal="right"/>
    </xf>
    <xf numFmtId="0" fontId="30" fillId="7" borderId="0" xfId="0" applyFont="1" applyFill="1"/>
    <xf numFmtId="0" fontId="6" fillId="7" borderId="0" xfId="0" applyFont="1" applyFill="1"/>
    <xf numFmtId="165" fontId="51" fillId="3" borderId="0" xfId="0" applyNumberFormat="1" applyFont="1" applyFill="1" applyAlignment="1">
      <alignment horizontal="center"/>
    </xf>
    <xf numFmtId="165" fontId="53" fillId="3" borderId="0" xfId="0" applyNumberFormat="1" applyFont="1" applyFill="1" applyAlignment="1">
      <alignment horizontal="center"/>
    </xf>
    <xf numFmtId="0" fontId="59" fillId="8" borderId="0" xfId="0" applyFont="1" applyFill="1" applyAlignment="1">
      <alignment horizontal="center" vertical="center"/>
    </xf>
    <xf numFmtId="167" fontId="33" fillId="7" borderId="0" xfId="0" applyNumberFormat="1" applyFont="1" applyFill="1" applyAlignment="1">
      <alignment horizontal="right"/>
    </xf>
    <xf numFmtId="0" fontId="61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left"/>
    </xf>
    <xf numFmtId="0" fontId="62" fillId="7" borderId="0" xfId="0" applyFont="1" applyFill="1" applyAlignment="1">
      <alignment horizontal="center"/>
    </xf>
    <xf numFmtId="167" fontId="63" fillId="7" borderId="0" xfId="0" applyNumberFormat="1" applyFont="1" applyFill="1"/>
    <xf numFmtId="0" fontId="48" fillId="7" borderId="0" xfId="0" applyFont="1" applyFill="1" applyAlignment="1">
      <alignment horizontal="center"/>
    </xf>
    <xf numFmtId="10" fontId="43" fillId="7" borderId="0" xfId="0" applyNumberFormat="1" applyFont="1" applyFill="1"/>
    <xf numFmtId="0" fontId="32" fillId="7" borderId="0" xfId="0" applyFont="1" applyFill="1" applyAlignment="1">
      <alignment horizontal="center" vertical="center"/>
    </xf>
    <xf numFmtId="10" fontId="48" fillId="7" borderId="0" xfId="0" applyNumberFormat="1" applyFont="1" applyFill="1" applyAlignment="1">
      <alignment horizontal="center"/>
    </xf>
    <xf numFmtId="0" fontId="48" fillId="7" borderId="0" xfId="0" applyFont="1" applyFill="1"/>
    <xf numFmtId="10" fontId="51" fillId="7" borderId="0" xfId="0" applyNumberFormat="1" applyFont="1" applyFill="1" applyAlignment="1">
      <alignment horizontal="right"/>
    </xf>
    <xf numFmtId="9" fontId="48" fillId="7" borderId="0" xfId="0" applyNumberFormat="1" applyFont="1" applyFill="1"/>
    <xf numFmtId="164" fontId="51" fillId="7" borderId="0" xfId="0" applyNumberFormat="1" applyFont="1" applyFill="1" applyAlignment="1">
      <alignment horizontal="right"/>
    </xf>
    <xf numFmtId="9" fontId="30" fillId="7" borderId="0" xfId="0" applyNumberFormat="1" applyFont="1" applyFill="1"/>
    <xf numFmtId="0" fontId="37" fillId="7" borderId="0" xfId="0" applyFont="1" applyFill="1" applyAlignment="1">
      <alignment horizontal="center" vertical="center" wrapText="1"/>
    </xf>
    <xf numFmtId="165" fontId="33" fillId="7" borderId="0" xfId="0" applyNumberFormat="1" applyFont="1" applyFill="1" applyAlignment="1">
      <alignment horizontal="center"/>
    </xf>
    <xf numFmtId="165" fontId="34" fillId="7" borderId="0" xfId="0" applyNumberFormat="1" applyFont="1" applyFill="1" applyAlignment="1">
      <alignment horizontal="center"/>
    </xf>
    <xf numFmtId="4" fontId="43" fillId="7" borderId="0" xfId="0" applyNumberFormat="1" applyFont="1" applyFill="1"/>
    <xf numFmtId="0" fontId="0" fillId="0" borderId="0" xfId="0" applyFont="1" applyAlignment="1"/>
    <xf numFmtId="0" fontId="36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3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20" fillId="2" borderId="0" xfId="0" applyFont="1" applyFill="1"/>
    <xf numFmtId="0" fontId="20" fillId="7" borderId="0" xfId="0" applyFont="1" applyFill="1"/>
    <xf numFmtId="0" fontId="9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" fillId="2" borderId="3" xfId="0" applyFont="1" applyFill="1" applyBorder="1"/>
    <xf numFmtId="0" fontId="4" fillId="0" borderId="8" xfId="0" applyFont="1" applyBorder="1"/>
    <xf numFmtId="0" fontId="5" fillId="3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7" fillId="3" borderId="15" xfId="0" applyFont="1" applyFill="1" applyBorder="1" applyAlignment="1">
      <alignment vertical="center" wrapText="1"/>
    </xf>
    <xf numFmtId="0" fontId="4" fillId="0" borderId="16" xfId="0" applyFont="1" applyBorder="1"/>
    <xf numFmtId="0" fontId="7" fillId="3" borderId="18" xfId="0" applyFont="1" applyFill="1" applyBorder="1" applyAlignment="1">
      <alignment vertical="center" wrapText="1"/>
    </xf>
    <xf numFmtId="0" fontId="4" fillId="0" borderId="19" xfId="0" applyFont="1" applyBorder="1"/>
    <xf numFmtId="0" fontId="4" fillId="0" borderId="20" xfId="0" applyFont="1" applyBorder="1"/>
    <xf numFmtId="0" fontId="15" fillId="5" borderId="32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4" fillId="0" borderId="38" xfId="0" applyFont="1" applyBorder="1"/>
    <xf numFmtId="0" fontId="39" fillId="2" borderId="3" xfId="0" applyFont="1" applyFill="1" applyBorder="1"/>
    <xf numFmtId="0" fontId="37" fillId="9" borderId="3" xfId="0" applyFont="1" applyFill="1" applyBorder="1" applyAlignment="1">
      <alignment horizontal="center" vertical="center" wrapText="1"/>
    </xf>
    <xf numFmtId="164" fontId="43" fillId="8" borderId="46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0" fontId="54" fillId="10" borderId="48" xfId="0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50" xfId="0" applyFont="1" applyBorder="1"/>
    <xf numFmtId="0" fontId="37" fillId="9" borderId="4" xfId="0" applyFont="1" applyFill="1" applyBorder="1" applyAlignment="1">
      <alignment horizontal="center" vertical="center" wrapText="1"/>
    </xf>
    <xf numFmtId="0" fontId="4" fillId="0" borderId="22" xfId="0" applyFont="1" applyBorder="1"/>
    <xf numFmtId="164" fontId="43" fillId="8" borderId="3" xfId="0" applyNumberFormat="1" applyFont="1" applyFill="1" applyBorder="1" applyAlignment="1">
      <alignment horizontal="center" vertical="center"/>
    </xf>
    <xf numFmtId="0" fontId="50" fillId="10" borderId="0" xfId="0" applyFont="1" applyFill="1" applyAlignment="1">
      <alignment horizontal="center" vertical="center"/>
    </xf>
    <xf numFmtId="0" fontId="50" fillId="11" borderId="0" xfId="0" applyFont="1" applyFill="1" applyAlignment="1">
      <alignment horizontal="center" vertical="center"/>
    </xf>
    <xf numFmtId="9" fontId="43" fillId="8" borderId="3" xfId="0" applyNumberFormat="1" applyFont="1" applyFill="1" applyBorder="1" applyAlignment="1">
      <alignment horizontal="center" vertical="center"/>
    </xf>
    <xf numFmtId="0" fontId="37" fillId="9" borderId="49" xfId="0" applyFont="1" applyFill="1" applyBorder="1" applyAlignment="1">
      <alignment horizontal="center" vertical="center" wrapText="1"/>
    </xf>
    <xf numFmtId="164" fontId="43" fillId="8" borderId="13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0" fontId="37" fillId="7" borderId="0" xfId="0" applyFont="1" applyFill="1"/>
    <xf numFmtId="0" fontId="36" fillId="7" borderId="0" xfId="0" applyFont="1" applyFill="1" applyAlignment="1">
      <alignment horizontal="center" vertical="center"/>
    </xf>
    <xf numFmtId="0" fontId="57" fillId="7" borderId="0" xfId="0" applyFont="1" applyFill="1" applyAlignment="1">
      <alignment horizontal="center" vertical="center"/>
    </xf>
    <xf numFmtId="0" fontId="44" fillId="2" borderId="0" xfId="0" applyFont="1" applyFill="1" applyAlignment="1"/>
    <xf numFmtId="164" fontId="43" fillId="2" borderId="0" xfId="0" applyNumberFormat="1" applyFont="1" applyFill="1" applyAlignment="1">
      <alignment horizontal="center"/>
    </xf>
    <xf numFmtId="0" fontId="43" fillId="8" borderId="3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37" fillId="2" borderId="0" xfId="0" applyFont="1" applyFill="1"/>
    <xf numFmtId="0" fontId="37" fillId="9" borderId="48" xfId="0" applyFont="1" applyFill="1" applyBorder="1" applyAlignment="1">
      <alignment horizontal="center" vertical="center" wrapText="1"/>
    </xf>
    <xf numFmtId="164" fontId="43" fillId="8" borderId="6" xfId="0" applyNumberFormat="1" applyFont="1" applyFill="1" applyBorder="1" applyAlignment="1">
      <alignment horizontal="center" vertical="center"/>
    </xf>
    <xf numFmtId="0" fontId="57" fillId="9" borderId="51" xfId="0" applyFont="1" applyFill="1" applyBorder="1" applyAlignment="1">
      <alignment horizontal="center" vertical="center"/>
    </xf>
    <xf numFmtId="0" fontId="4" fillId="0" borderId="51" xfId="0" applyFont="1" applyBorder="1"/>
    <xf numFmtId="0" fontId="4" fillId="0" borderId="41" xfId="0" applyFont="1" applyBorder="1"/>
    <xf numFmtId="2" fontId="57" fillId="9" borderId="52" xfId="0" applyNumberFormat="1" applyFont="1" applyFill="1" applyBorder="1" applyAlignment="1">
      <alignment horizontal="center" vertical="center"/>
    </xf>
    <xf numFmtId="0" fontId="4" fillId="0" borderId="52" xfId="0" applyFont="1" applyBorder="1"/>
    <xf numFmtId="0" fontId="4" fillId="0" borderId="53" xfId="0" applyFont="1" applyBorder="1"/>
    <xf numFmtId="0" fontId="44" fillId="2" borderId="4" xfId="0" applyFont="1" applyFill="1" applyBorder="1" applyAlignment="1"/>
    <xf numFmtId="0" fontId="4" fillId="0" borderId="6" xfId="0" applyFont="1" applyBorder="1"/>
    <xf numFmtId="164" fontId="43" fillId="2" borderId="13" xfId="0" applyNumberFormat="1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 vertical="center"/>
    </xf>
    <xf numFmtId="2" fontId="57" fillId="9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38761D"/>
      </font>
      <fill>
        <patternFill patternType="none"/>
      </fill>
    </dxf>
  </dxfs>
  <tableStyles count="0" defaultTableStyle="TableStyleMedium2" defaultPivotStyle="PivotStyleLight16"/>
  <colors>
    <mruColors>
      <color rgb="FFB7E1CD"/>
      <color rgb="FFB7E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Roboto"/>
              </a:defRPr>
            </a:pPr>
            <a:r>
              <a:t>Comparativa de rentabilidad con la media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cat>
            <c:strRef>
              <c:f>v1_Resultados!$C$11:$C$12</c:f>
              <c:strCache>
                <c:ptCount val="2"/>
                <c:pt idx="0">
                  <c:v>Tu rentabilidad Bruta</c:v>
                </c:pt>
                <c:pt idx="1">
                  <c:v>Media española</c:v>
                </c:pt>
              </c:strCache>
            </c:strRef>
          </c:cat>
          <c:val>
            <c:numRef>
              <c:f>v1_Resultados!$D$11:$D$12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3E4-40C5-A28E-E7415027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55695"/>
        <c:axId val="1485447893"/>
      </c:barChart>
      <c:catAx>
        <c:axId val="9807556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666666"/>
                </a:solidFill>
                <a:latin typeface="Roboto"/>
              </a:defRPr>
            </a:pPr>
            <a:endParaRPr lang="en-US"/>
          </a:p>
        </c:txPr>
        <c:crossAx val="1485447893"/>
        <c:crosses val="autoZero"/>
        <c:auto val="1"/>
        <c:lblAlgn val="ctr"/>
        <c:lblOffset val="100"/>
        <c:noMultiLvlLbl val="1"/>
      </c:catAx>
      <c:valAx>
        <c:axId val="148544789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075569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Roboto"/>
              </a:defRPr>
            </a:pPr>
            <a:r>
              <a:t>Comparativa de rentabilidad con la media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cat>
            <c:strRef>
              <c:f>v1_Resultados!$F$11:$F$12</c:f>
              <c:strCache>
                <c:ptCount val="2"/>
                <c:pt idx="0">
                  <c:v>Tu rentabilidad Bruta</c:v>
                </c:pt>
                <c:pt idx="1">
                  <c:v>Media española</c:v>
                </c:pt>
              </c:strCache>
            </c:strRef>
          </c:cat>
          <c:val>
            <c:numRef>
              <c:f>v1_Resultados!$G$11:$G$12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5A8-4F97-A2C3-993E293A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892707"/>
        <c:axId val="38830797"/>
      </c:barChart>
      <c:catAx>
        <c:axId val="6388927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666666"/>
                </a:solidFill>
                <a:latin typeface="Roboto"/>
              </a:defRPr>
            </a:pPr>
            <a:endParaRPr lang="en-US"/>
          </a:p>
        </c:txPr>
        <c:crossAx val="38830797"/>
        <c:crosses val="autoZero"/>
        <c:auto val="1"/>
        <c:lblAlgn val="ctr"/>
        <c:lblOffset val="100"/>
        <c:noMultiLvlLbl val="1"/>
      </c:catAx>
      <c:valAx>
        <c:axId val="388307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388927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Roboto"/>
              </a:defRPr>
            </a:pPr>
            <a:r>
              <a:t>Comparativa del PER con la media española</a:t>
            </a:r>
          </a:p>
        </c:rich>
      </c:tx>
      <c:layout>
        <c:manualLayout>
          <c:xMode val="edge"/>
          <c:yMode val="edge"/>
          <c:x val="3.246727642276423E-2"/>
          <c:y val="5.004584432717678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cat>
            <c:strRef>
              <c:f>v1_Resultados!$C$35:$C$36</c:f>
              <c:strCache>
                <c:ptCount val="2"/>
                <c:pt idx="0">
                  <c:v>PER (años)</c:v>
                </c:pt>
                <c:pt idx="1">
                  <c:v>Media española</c:v>
                </c:pt>
              </c:strCache>
            </c:strRef>
          </c:cat>
          <c:val>
            <c:numRef>
              <c:f>v1_Resultados!$D$35:$D$36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6F-4BB3-A60D-7AFB2DCD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089875"/>
        <c:axId val="2045944041"/>
      </c:barChart>
      <c:catAx>
        <c:axId val="1319089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45944041"/>
        <c:crosses val="autoZero"/>
        <c:auto val="1"/>
        <c:lblAlgn val="ctr"/>
        <c:lblOffset val="100"/>
        <c:noMultiLvlLbl val="1"/>
      </c:catAx>
      <c:valAx>
        <c:axId val="2045944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666666"/>
                    </a:solidFill>
                    <a:latin typeface="+mn-lt"/>
                  </a:defRPr>
                </a:pPr>
                <a:r>
                  <a:t>PER en años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190898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757575"/>
                </a:solidFill>
                <a:latin typeface="Roboto"/>
              </a:defRPr>
            </a:pPr>
            <a:r>
              <a:t>Comparativa del PER con la media española</a:t>
            </a:r>
          </a:p>
        </c:rich>
      </c:tx>
      <c:layout>
        <c:manualLayout>
          <c:xMode val="edge"/>
          <c:yMode val="edge"/>
          <c:x val="3.2101806239737282E-2"/>
          <c:y val="5.00000000000000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B7E1CD"/>
            </a:solidFill>
          </c:spPr>
          <c:invertIfNegative val="1"/>
          <c:cat>
            <c:strRef>
              <c:f>v1_Resultados!$F$35:$F$36</c:f>
              <c:strCache>
                <c:ptCount val="2"/>
                <c:pt idx="0">
                  <c:v>PER (años)</c:v>
                </c:pt>
                <c:pt idx="1">
                  <c:v>Media española</c:v>
                </c:pt>
              </c:strCache>
            </c:strRef>
          </c:cat>
          <c:val>
            <c:numRef>
              <c:f>v1_Resultados!$G$35:$G$36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817-4D75-BFBB-1DE1B7640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929417"/>
        <c:axId val="425135954"/>
      </c:barChart>
      <c:catAx>
        <c:axId val="12969294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425135954"/>
        <c:crosses val="autoZero"/>
        <c:auto val="1"/>
        <c:lblAlgn val="ctr"/>
        <c:lblOffset val="100"/>
        <c:noMultiLvlLbl val="1"/>
      </c:catAx>
      <c:valAx>
        <c:axId val="4251359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666666"/>
                    </a:solidFill>
                    <a:latin typeface="+mn-lt"/>
                  </a:defRPr>
                </a:pPr>
                <a:r>
                  <a:t>PER en años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969294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Comparativa</a:t>
            </a:r>
            <a:r>
              <a:rPr lang="en-GB" baseline="0"/>
              <a:t> de rentabilidad con la media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20349257115866"/>
          <c:y val="0.17171296296296296"/>
          <c:w val="0.6701505862300387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7E1CD"/>
            </a:solidFill>
            <a:ln>
              <a:noFill/>
            </a:ln>
            <a:effectLst/>
          </c:spPr>
          <c:invertIfNegative val="0"/>
          <c:cat>
            <c:strRef>
              <c:f>Resultados!$C$11:$C$12</c:f>
              <c:strCache>
                <c:ptCount val="2"/>
                <c:pt idx="0">
                  <c:v>Tu rentabilidad Bruta</c:v>
                </c:pt>
                <c:pt idx="1">
                  <c:v>Media española*</c:v>
                </c:pt>
              </c:strCache>
            </c:strRef>
          </c:cat>
          <c:val>
            <c:numRef>
              <c:f>Resultados!$D$11:$D$12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1-46A2-B2D2-6426193E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608408"/>
        <c:axId val="553606768"/>
      </c:barChart>
      <c:catAx>
        <c:axId val="553608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06768"/>
        <c:crosses val="autoZero"/>
        <c:auto val="1"/>
        <c:lblAlgn val="ctr"/>
        <c:lblOffset val="100"/>
        <c:noMultiLvlLbl val="0"/>
      </c:catAx>
      <c:valAx>
        <c:axId val="553606768"/>
        <c:scaling>
          <c:orientation val="minMax"/>
          <c:max val="5.000000000000001E-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084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Comparativa</a:t>
            </a:r>
            <a:r>
              <a:rPr lang="en-GB" baseline="0"/>
              <a:t> de rentabilidad con la media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7E1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0C-4638-AF20-E7D83C900F73}"/>
              </c:ext>
            </c:extLst>
          </c:dPt>
          <c:dPt>
            <c:idx val="1"/>
            <c:invertIfNegative val="0"/>
            <c:bubble3D val="0"/>
            <c:spPr>
              <a:solidFill>
                <a:srgbClr val="B7E1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C-4638-AF20-E7D83C900F73}"/>
              </c:ext>
            </c:extLst>
          </c:dPt>
          <c:cat>
            <c:strRef>
              <c:f>Resultados!$F$11:$F$12</c:f>
              <c:strCache>
                <c:ptCount val="2"/>
                <c:pt idx="0">
                  <c:v>Tu rentabilidad Bruta</c:v>
                </c:pt>
                <c:pt idx="1">
                  <c:v>Media española*</c:v>
                </c:pt>
              </c:strCache>
            </c:strRef>
          </c:cat>
          <c:val>
            <c:numRef>
              <c:f>Resultados!$G$11:$G$12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C-4638-AF20-E7D83C90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9059576"/>
        <c:axId val="429058592"/>
      </c:barChart>
      <c:catAx>
        <c:axId val="4290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58592"/>
        <c:crosses val="autoZero"/>
        <c:auto val="1"/>
        <c:lblAlgn val="ctr"/>
        <c:lblOffset val="100"/>
        <c:noMultiLvlLbl val="0"/>
      </c:catAx>
      <c:valAx>
        <c:axId val="429058592"/>
        <c:scaling>
          <c:orientation val="minMax"/>
          <c:max val="5.000000000000001E-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595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Comparativa</a:t>
            </a:r>
            <a:r>
              <a:rPr lang="en-GB" baseline="0"/>
              <a:t> del PER con la media española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7537182852145"/>
          <c:y val="0.17554124142787877"/>
          <c:w val="0.84066907261592305"/>
          <c:h val="0.7067306304694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7E1CD"/>
            </a:solidFill>
            <a:ln>
              <a:noFill/>
            </a:ln>
            <a:effectLst/>
          </c:spPr>
          <c:invertIfNegative val="0"/>
          <c:cat>
            <c:strRef>
              <c:f>Resultados!$C$35:$C$36</c:f>
              <c:strCache>
                <c:ptCount val="2"/>
                <c:pt idx="0">
                  <c:v>PER (años)</c:v>
                </c:pt>
                <c:pt idx="1">
                  <c:v>Media española*</c:v>
                </c:pt>
              </c:strCache>
            </c:strRef>
          </c:cat>
          <c:val>
            <c:numRef>
              <c:f>Resultados!$D$35:$D$36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289-8AFE-703029F8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959456"/>
        <c:axId val="549959784"/>
      </c:barChart>
      <c:catAx>
        <c:axId val="5499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959784"/>
        <c:crosses val="autoZero"/>
        <c:auto val="1"/>
        <c:lblAlgn val="ctr"/>
        <c:lblOffset val="100"/>
        <c:noMultiLvlLbl val="0"/>
      </c:catAx>
      <c:valAx>
        <c:axId val="54995978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9594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Comparativa del PER con la media española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46981627296588"/>
          <c:y val="0.17171296296296296"/>
          <c:w val="0.8639746281714785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7E1CD"/>
            </a:solidFill>
            <a:ln>
              <a:noFill/>
            </a:ln>
            <a:effectLst/>
          </c:spPr>
          <c:invertIfNegative val="0"/>
          <c:cat>
            <c:strRef>
              <c:f>Resultados!$F$35:$F$36</c:f>
              <c:strCache>
                <c:ptCount val="2"/>
                <c:pt idx="0">
                  <c:v>PER (años)</c:v>
                </c:pt>
                <c:pt idx="1">
                  <c:v>Media española*</c:v>
                </c:pt>
              </c:strCache>
            </c:strRef>
          </c:cat>
          <c:val>
            <c:numRef>
              <c:f>Resultados!$G$35:$G$36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8-4A04-9D4D-8F72C831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512728"/>
        <c:axId val="552559336"/>
      </c:barChart>
      <c:catAx>
        <c:axId val="55851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59336"/>
        <c:crosses val="autoZero"/>
        <c:auto val="1"/>
        <c:lblAlgn val="ctr"/>
        <c:lblOffset val="100"/>
        <c:noMultiLvlLbl val="0"/>
      </c:catAx>
      <c:valAx>
        <c:axId val="55255933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127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t>Comparativa de rentabilidad con la media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63CB97"/>
            </a:solidFill>
          </c:spPr>
          <c:invertIfNegative val="1"/>
          <c:cat>
            <c:strRef>
              <c:f>'OLD-Resultados'!$D$17:$D$18</c:f>
              <c:strCache>
                <c:ptCount val="2"/>
                <c:pt idx="0">
                  <c:v>Tu rentabilidad Bruta</c:v>
                </c:pt>
                <c:pt idx="1">
                  <c:v>Media española</c:v>
                </c:pt>
              </c:strCache>
            </c:strRef>
          </c:cat>
          <c:val>
            <c:numRef>
              <c:f>'OLD-Resultados'!$E$17:$E$18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5A4-4D5D-8D35-30DD34AD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24522"/>
        <c:axId val="187812942"/>
      </c:barChart>
      <c:catAx>
        <c:axId val="44232452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7812942"/>
        <c:crosses val="autoZero"/>
        <c:auto val="1"/>
        <c:lblAlgn val="ctr"/>
        <c:lblOffset val="100"/>
        <c:noMultiLvlLbl val="1"/>
      </c:catAx>
      <c:valAx>
        <c:axId val="1878129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232452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BDF1D7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t>Comparativa de rentabilidad con la media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63CB97"/>
            </a:solidFill>
          </c:spPr>
          <c:invertIfNegative val="1"/>
          <c:cat>
            <c:strRef>
              <c:f>'OLD-Resultados'!$H$17:$H$18</c:f>
              <c:strCache>
                <c:ptCount val="2"/>
                <c:pt idx="0">
                  <c:v>Tu rentabilidad Bruta</c:v>
                </c:pt>
                <c:pt idx="1">
                  <c:v>Media española</c:v>
                </c:pt>
              </c:strCache>
            </c:strRef>
          </c:cat>
          <c:val>
            <c:numRef>
              <c:f>'OLD-Resultados'!$I$17:$I$18</c:f>
              <c:numCache>
                <c:formatCode>0.00%</c:formatCode>
                <c:ptCount val="2"/>
                <c:pt idx="0">
                  <c:v>0</c:v>
                </c:pt>
                <c:pt idx="1">
                  <c:v>3.7999999999999999E-2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5BE-41E8-9150-D299CEFF7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869100"/>
        <c:axId val="1886357547"/>
      </c:barChart>
      <c:catAx>
        <c:axId val="17618691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886357547"/>
        <c:crosses val="autoZero"/>
        <c:auto val="1"/>
        <c:lblAlgn val="ctr"/>
        <c:lblOffset val="100"/>
        <c:noMultiLvlLbl val="1"/>
      </c:catAx>
      <c:valAx>
        <c:axId val="18863575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186910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BDF1D7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t>Comparativa del PER con la media española</a:t>
            </a:r>
          </a:p>
        </c:rich>
      </c:tx>
      <c:layout>
        <c:manualLayout>
          <c:xMode val="edge"/>
          <c:yMode val="edge"/>
          <c:x val="3.246727642276423E-2"/>
          <c:y val="5.004584432717678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3CB97"/>
            </a:solidFill>
          </c:spPr>
          <c:invertIfNegative val="1"/>
          <c:cat>
            <c:strRef>
              <c:f>'OLD-Resultados'!$D$44:$D$47</c:f>
              <c:strCache>
                <c:ptCount val="4"/>
                <c:pt idx="0">
                  <c:v>PER en años</c:v>
                </c:pt>
                <c:pt idx="3">
                  <c:v>Media española</c:v>
                </c:pt>
              </c:strCache>
            </c:strRef>
          </c:cat>
          <c:val>
            <c:numRef>
              <c:f>'OLD-Resultados'!$E$44:$E$47</c:f>
              <c:numCache>
                <c:formatCode>General</c:formatCode>
                <c:ptCount val="4"/>
                <c:pt idx="0" formatCode="0.00">
                  <c:v>0</c:v>
                </c:pt>
                <c:pt idx="3">
                  <c:v>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8DA-42F2-902B-AEAB378C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61092"/>
        <c:axId val="267695499"/>
      </c:barChart>
      <c:catAx>
        <c:axId val="3446610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67695499"/>
        <c:crosses val="autoZero"/>
        <c:auto val="1"/>
        <c:lblAlgn val="ctr"/>
        <c:lblOffset val="100"/>
        <c:noMultiLvlLbl val="1"/>
      </c:catAx>
      <c:valAx>
        <c:axId val="2676954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PER en años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446610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BDF1D7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t>Comparativa del PER con la media española</a:t>
            </a:r>
          </a:p>
        </c:rich>
      </c:tx>
      <c:layout>
        <c:manualLayout>
          <c:xMode val="edge"/>
          <c:yMode val="edge"/>
          <c:x val="3.2101806239737282E-2"/>
          <c:y val="5.00000000000000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3CB97"/>
            </a:solidFill>
          </c:spPr>
          <c:invertIfNegative val="1"/>
          <c:cat>
            <c:strRef>
              <c:f>'OLD-Resultados'!$H$44:$H$47</c:f>
              <c:strCache>
                <c:ptCount val="4"/>
                <c:pt idx="0">
                  <c:v>PER en años</c:v>
                </c:pt>
                <c:pt idx="3">
                  <c:v>Media española</c:v>
                </c:pt>
              </c:strCache>
            </c:strRef>
          </c:cat>
          <c:val>
            <c:numRef>
              <c:f>'OLD-Resultados'!$I$44:$I$47</c:f>
              <c:numCache>
                <c:formatCode>General</c:formatCode>
                <c:ptCount val="4"/>
                <c:pt idx="0" formatCode="0.00">
                  <c:v>0</c:v>
                </c:pt>
                <c:pt idx="3">
                  <c:v>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4A1-493F-8903-82A89EBE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75692"/>
        <c:axId val="1578193583"/>
      </c:barChart>
      <c:catAx>
        <c:axId val="10265756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78193583"/>
        <c:crosses val="autoZero"/>
        <c:auto val="1"/>
        <c:lblAlgn val="ctr"/>
        <c:lblOffset val="100"/>
        <c:noMultiLvlLbl val="1"/>
      </c:catAx>
      <c:valAx>
        <c:axId val="15781935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PER en años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265756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BDF1D7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13</xdr:row>
      <xdr:rowOff>171450</xdr:rowOff>
    </xdr:from>
    <xdr:ext cx="4800600" cy="29622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3333750</xdr:colOff>
      <xdr:row>13</xdr:row>
      <xdr:rowOff>171450</xdr:rowOff>
    </xdr:from>
    <xdr:ext cx="4724400" cy="296227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581025</xdr:colOff>
      <xdr:row>37</xdr:row>
      <xdr:rowOff>9525</xdr:rowOff>
    </xdr:from>
    <xdr:ext cx="4724400" cy="289560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3324225</xdr:colOff>
      <xdr:row>37</xdr:row>
      <xdr:rowOff>28575</xdr:rowOff>
    </xdr:from>
    <xdr:ext cx="4724400" cy="289560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124325" cy="1638300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95750" cy="16287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95750" cy="16287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24325" cy="16383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571500</xdr:colOff>
      <xdr:row>13</xdr:row>
      <xdr:rowOff>76200</xdr:rowOff>
    </xdr:from>
    <xdr:to>
      <xdr:col>4</xdr:col>
      <xdr:colOff>1633537</xdr:colOff>
      <xdr:row>29</xdr:row>
      <xdr:rowOff>228600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3EA4CA-D03F-4BAD-8171-6F18894F0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3343276</xdr:colOff>
      <xdr:row>13</xdr:row>
      <xdr:rowOff>66675</xdr:rowOff>
    </xdr:from>
    <xdr:to>
      <xdr:col>7</xdr:col>
      <xdr:colOff>1281113</xdr:colOff>
      <xdr:row>29</xdr:row>
      <xdr:rowOff>219075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13A754-5F96-4EB3-8192-F3969158F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576262</xdr:colOff>
      <xdr:row>36</xdr:row>
      <xdr:rowOff>123825</xdr:rowOff>
    </xdr:from>
    <xdr:to>
      <xdr:col>4</xdr:col>
      <xdr:colOff>1671637</xdr:colOff>
      <xdr:row>50</xdr:row>
      <xdr:rowOff>19051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4C05098-A35B-400B-954E-7181F34F5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3338512</xdr:colOff>
      <xdr:row>36</xdr:row>
      <xdr:rowOff>133350</xdr:rowOff>
    </xdr:from>
    <xdr:to>
      <xdr:col>7</xdr:col>
      <xdr:colOff>1462087</xdr:colOff>
      <xdr:row>50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F21462E-536E-4081-BE12-15320B8FC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180975</xdr:rowOff>
    </xdr:from>
    <xdr:ext cx="4371975" cy="1743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895350</xdr:colOff>
      <xdr:row>20</xdr:row>
      <xdr:rowOff>28575</xdr:rowOff>
    </xdr:from>
    <xdr:ext cx="5838825" cy="3609975"/>
    <xdr:graphicFrame macro="">
      <xdr:nvGraphicFramePr>
        <xdr:cNvPr id="9" name="Chart 9" title="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904875</xdr:colOff>
      <xdr:row>20</xdr:row>
      <xdr:rowOff>66675</xdr:rowOff>
    </xdr:from>
    <xdr:ext cx="5715000" cy="3533775"/>
    <xdr:graphicFrame macro="">
      <xdr:nvGraphicFramePr>
        <xdr:cNvPr id="10" name="Chart 10" title="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895350</xdr:colOff>
      <xdr:row>49</xdr:row>
      <xdr:rowOff>47625</xdr:rowOff>
    </xdr:from>
    <xdr:ext cx="5838825" cy="3609975"/>
    <xdr:graphicFrame macro="">
      <xdr:nvGraphicFramePr>
        <xdr:cNvPr id="11" name="Chart 11" title="Gráfic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819150</xdr:colOff>
      <xdr:row>49</xdr:row>
      <xdr:rowOff>47625</xdr:rowOff>
    </xdr:from>
    <xdr:ext cx="5800725" cy="3533775"/>
    <xdr:graphicFrame macro="">
      <xdr:nvGraphicFramePr>
        <xdr:cNvPr id="12" name="Chart 12" title="Gráfic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962025</xdr:colOff>
      <xdr:row>0</xdr:row>
      <xdr:rowOff>0</xdr:rowOff>
    </xdr:from>
    <xdr:ext cx="4371975" cy="1743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"/>
  <sheetViews>
    <sheetView showGridLines="0" workbookViewId="0"/>
  </sheetViews>
  <sheetFormatPr baseColWidth="10" defaultColWidth="14.42578125" defaultRowHeight="15" customHeight="1"/>
  <cols>
    <col min="1" max="1" width="8.42578125" customWidth="1"/>
    <col min="2" max="2" width="8.85546875" customWidth="1"/>
    <col min="3" max="3" width="24.85546875" customWidth="1"/>
    <col min="4" max="4" width="18.42578125" customWidth="1"/>
    <col min="5" max="5" width="50.28515625" customWidth="1"/>
    <col min="6" max="6" width="30" customWidth="1"/>
    <col min="7" max="7" width="16.42578125" customWidth="1"/>
    <col min="8" max="8" width="46.5703125" customWidth="1"/>
    <col min="9" max="9" width="38.28515625" customWidth="1"/>
  </cols>
  <sheetData>
    <row r="1" spans="1:15" ht="12.7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7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2.7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2.7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48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3.25">
      <c r="A7" s="16"/>
      <c r="B7" s="16"/>
      <c r="C7" s="87" t="s">
        <v>38</v>
      </c>
      <c r="D7" s="28"/>
      <c r="E7" s="28"/>
      <c r="F7" s="87" t="s">
        <v>39</v>
      </c>
      <c r="G7" s="28"/>
      <c r="H7" s="28"/>
      <c r="I7" s="16"/>
      <c r="J7" s="16"/>
      <c r="K7" s="16"/>
      <c r="L7" s="16"/>
      <c r="M7" s="16"/>
      <c r="N7" s="16"/>
      <c r="O7" s="16"/>
    </row>
    <row r="8" spans="1:15" ht="23.25">
      <c r="A8" s="16"/>
      <c r="B8" s="16"/>
      <c r="C8" s="28"/>
      <c r="D8" s="28"/>
      <c r="E8" s="28"/>
      <c r="F8" s="28"/>
      <c r="G8" s="28"/>
      <c r="H8" s="28"/>
      <c r="I8" s="16"/>
      <c r="J8" s="16"/>
      <c r="K8" s="16"/>
      <c r="L8" s="16"/>
      <c r="M8" s="16"/>
      <c r="N8" s="16"/>
      <c r="O8" s="16"/>
    </row>
    <row r="9" spans="1:15" ht="23.25">
      <c r="A9" s="16"/>
      <c r="B9" s="16"/>
      <c r="C9" s="28" t="s">
        <v>40</v>
      </c>
      <c r="D9" s="28"/>
      <c r="E9" s="28"/>
      <c r="F9" s="28" t="s">
        <v>41</v>
      </c>
      <c r="G9" s="28"/>
      <c r="H9" s="28"/>
      <c r="I9" s="16"/>
      <c r="J9" s="16"/>
      <c r="K9" s="16"/>
      <c r="L9" s="16"/>
      <c r="M9" s="16"/>
      <c r="N9" s="16"/>
      <c r="O9" s="16"/>
    </row>
    <row r="10" spans="1:15" ht="23.25">
      <c r="A10" s="16"/>
      <c r="B10" s="16"/>
      <c r="C10" s="16"/>
      <c r="D10" s="16"/>
      <c r="E10" s="16"/>
      <c r="F10" s="16"/>
      <c r="G10" s="28"/>
      <c r="H10" s="16"/>
      <c r="I10" s="16"/>
      <c r="J10" s="16"/>
      <c r="K10" s="16"/>
      <c r="L10" s="16"/>
      <c r="M10" s="16"/>
      <c r="N10" s="16"/>
      <c r="O10" s="16"/>
    </row>
    <row r="11" spans="1:15" ht="18.75" customHeight="1">
      <c r="A11" s="16"/>
      <c r="B11" s="16"/>
      <c r="C11" s="89" t="s">
        <v>42</v>
      </c>
      <c r="D11" s="92" t="e">
        <f>#REF!/#REF!</f>
        <v>#REF!</v>
      </c>
      <c r="E11" s="28"/>
      <c r="F11" s="89" t="s">
        <v>42</v>
      </c>
      <c r="G11" s="92" t="e">
        <f>#REF!/#REF!</f>
        <v>#REF!</v>
      </c>
      <c r="H11" s="28"/>
      <c r="I11" s="16"/>
      <c r="J11" s="16"/>
      <c r="K11" s="16"/>
      <c r="L11" s="16"/>
      <c r="M11" s="16"/>
      <c r="N11" s="16"/>
      <c r="O11" s="16"/>
    </row>
    <row r="12" spans="1:15" ht="18.75" customHeight="1">
      <c r="A12" s="16"/>
      <c r="B12" s="16"/>
      <c r="C12" s="93" t="s">
        <v>43</v>
      </c>
      <c r="D12" s="94">
        <v>3.7999999999999999E-2</v>
      </c>
      <c r="E12" s="16"/>
      <c r="F12" s="93" t="s">
        <v>43</v>
      </c>
      <c r="G12" s="94">
        <v>3.7999999999999999E-2</v>
      </c>
      <c r="H12" s="16"/>
      <c r="I12" s="16"/>
      <c r="J12" s="16"/>
      <c r="K12" s="16"/>
      <c r="L12" s="16"/>
      <c r="M12" s="16"/>
      <c r="N12" s="16"/>
      <c r="O12" s="16"/>
    </row>
    <row r="13" spans="1:15" ht="18.75" customHeight="1">
      <c r="A13" s="16"/>
      <c r="B13" s="16"/>
      <c r="C13" s="95" t="s">
        <v>44</v>
      </c>
      <c r="D13" s="96" t="e">
        <f>#REF!/#REF!</f>
        <v>#REF!</v>
      </c>
      <c r="E13" s="16"/>
      <c r="F13" s="95" t="s">
        <v>44</v>
      </c>
      <c r="G13" s="96" t="e">
        <f>#REF!/#REF!</f>
        <v>#REF!</v>
      </c>
      <c r="H13" s="16"/>
      <c r="I13" s="16"/>
      <c r="J13" s="16"/>
      <c r="K13" s="16"/>
      <c r="L13" s="16"/>
      <c r="M13" s="16"/>
      <c r="N13" s="16"/>
      <c r="O13" s="16"/>
    </row>
    <row r="14" spans="1:15" ht="12.75">
      <c r="A14" s="16"/>
      <c r="B14" s="16"/>
      <c r="C14" s="97"/>
      <c r="D14" s="16"/>
      <c r="E14" s="16"/>
      <c r="F14" s="16"/>
      <c r="G14" s="16"/>
      <c r="H14" s="16"/>
      <c r="I14" s="98" t="s">
        <v>45</v>
      </c>
      <c r="J14" s="16"/>
      <c r="K14" s="16"/>
      <c r="L14" s="16"/>
      <c r="M14" s="16"/>
      <c r="N14" s="16"/>
      <c r="O14" s="16"/>
    </row>
    <row r="15" spans="1:15" ht="12.75">
      <c r="A15" s="16"/>
      <c r="B15" s="16"/>
      <c r="C15" s="16"/>
      <c r="D15" s="16"/>
      <c r="E15" s="99"/>
      <c r="F15" s="99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2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26" ht="12.7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6" ht="12.75">
      <c r="A18" s="16"/>
      <c r="B18" s="16"/>
      <c r="C18" s="9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6" ht="12.7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6" ht="12.7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26" ht="12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26" ht="12.7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6" ht="12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26" ht="12.7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6" ht="12.7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6" ht="12.7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26" ht="12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6" ht="12.7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6" ht="12.7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26" ht="20.25">
      <c r="A30" s="16"/>
      <c r="B30" s="16"/>
      <c r="C30" s="16"/>
      <c r="D30" s="16"/>
      <c r="E30" s="16"/>
      <c r="F30" s="100"/>
      <c r="G30" s="100"/>
      <c r="H30" s="16"/>
      <c r="I30" s="16"/>
      <c r="J30" s="16"/>
      <c r="K30" s="16"/>
      <c r="L30" s="16"/>
      <c r="M30" s="16"/>
      <c r="N30" s="16"/>
      <c r="O30" s="16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2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2.7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23.25">
      <c r="A33" s="16"/>
      <c r="B33" s="16"/>
      <c r="C33" s="28" t="s">
        <v>46</v>
      </c>
      <c r="D33" s="28"/>
      <c r="E33" s="28"/>
      <c r="F33" s="28" t="s">
        <v>46</v>
      </c>
      <c r="G33" s="28"/>
      <c r="H33" s="16"/>
      <c r="I33" s="16"/>
      <c r="J33" s="16"/>
      <c r="K33" s="16"/>
      <c r="L33" s="16"/>
      <c r="M33" s="16"/>
      <c r="N33" s="16"/>
      <c r="O33" s="16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2.7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2.75">
      <c r="A35" s="16"/>
      <c r="B35" s="16"/>
      <c r="C35" s="95" t="s">
        <v>47</v>
      </c>
      <c r="D35" s="102" t="e">
        <f>#REF!/#REF!</f>
        <v>#REF!</v>
      </c>
      <c r="E35" s="16"/>
      <c r="F35" s="95" t="s">
        <v>47</v>
      </c>
      <c r="G35" s="102" t="e">
        <f>#REF!/#REF!</f>
        <v>#REF!</v>
      </c>
      <c r="H35" s="16"/>
      <c r="I35" s="16"/>
      <c r="J35" s="16"/>
      <c r="K35" s="16"/>
      <c r="L35" s="16"/>
      <c r="M35" s="16"/>
      <c r="N35" s="16"/>
      <c r="O35" s="16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2.75">
      <c r="A36" s="16"/>
      <c r="B36" s="16"/>
      <c r="C36" s="95" t="s">
        <v>43</v>
      </c>
      <c r="D36" s="103">
        <v>21</v>
      </c>
      <c r="E36" s="16"/>
      <c r="F36" s="95" t="s">
        <v>43</v>
      </c>
      <c r="G36" s="103">
        <v>21</v>
      </c>
      <c r="H36" s="16"/>
      <c r="I36" s="16"/>
      <c r="J36" s="16"/>
      <c r="K36" s="16"/>
      <c r="L36" s="16"/>
      <c r="M36" s="16"/>
      <c r="N36" s="16"/>
      <c r="O36" s="16"/>
    </row>
    <row r="37" spans="1:26" ht="15.75">
      <c r="A37" s="16"/>
      <c r="B37" s="16"/>
      <c r="C37" s="97"/>
      <c r="D37" s="97"/>
      <c r="E37" s="16"/>
      <c r="F37" s="104"/>
      <c r="G37" s="105"/>
      <c r="H37" s="16"/>
      <c r="I37" s="16"/>
      <c r="J37" s="16"/>
      <c r="K37" s="16"/>
      <c r="L37" s="16"/>
      <c r="M37" s="16"/>
      <c r="N37" s="16"/>
      <c r="O37" s="16"/>
    </row>
    <row r="38" spans="1:26" ht="18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6" ht="18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26" ht="15.75">
      <c r="A40" s="16"/>
      <c r="B40" s="16"/>
      <c r="C40" s="16"/>
      <c r="D40" s="16"/>
      <c r="E40" s="16"/>
      <c r="F40" s="104"/>
      <c r="G40" s="16"/>
      <c r="H40" s="16"/>
      <c r="I40" s="16"/>
      <c r="J40" s="16"/>
      <c r="K40" s="16"/>
      <c r="L40" s="16"/>
      <c r="M40" s="16"/>
      <c r="N40" s="16"/>
      <c r="O40" s="16"/>
    </row>
    <row r="41" spans="1:26" ht="15.75">
      <c r="A41" s="16"/>
      <c r="B41" s="16"/>
      <c r="E41" s="16"/>
      <c r="F41" s="104"/>
      <c r="G41" s="16"/>
      <c r="H41" s="16"/>
      <c r="I41" s="16"/>
      <c r="J41" s="16"/>
      <c r="K41" s="16"/>
      <c r="L41" s="16"/>
      <c r="M41" s="16"/>
      <c r="N41" s="16"/>
      <c r="O41" s="16"/>
    </row>
    <row r="42" spans="1:26" ht="15.75">
      <c r="A42" s="16"/>
      <c r="B42" s="16"/>
      <c r="E42" s="99"/>
      <c r="F42" s="106"/>
      <c r="G42" s="16"/>
      <c r="H42" s="16"/>
      <c r="I42" s="16"/>
      <c r="J42" s="16"/>
      <c r="K42" s="16"/>
      <c r="L42" s="16"/>
      <c r="M42" s="16"/>
      <c r="N42" s="16"/>
      <c r="O42" s="16"/>
    </row>
    <row r="43" spans="1:26" ht="15.75">
      <c r="A43" s="16"/>
      <c r="B43" s="16"/>
      <c r="C43" s="97"/>
      <c r="D43" s="97"/>
      <c r="E43" s="16"/>
      <c r="F43" s="104"/>
      <c r="G43" s="105"/>
      <c r="H43" s="16"/>
      <c r="I43" s="16"/>
      <c r="J43" s="16"/>
      <c r="K43" s="16"/>
      <c r="L43" s="16"/>
      <c r="M43" s="16"/>
      <c r="N43" s="16"/>
      <c r="O43" s="16"/>
    </row>
    <row r="44" spans="1:26" ht="15.75">
      <c r="A44" s="16"/>
      <c r="B44" s="16"/>
      <c r="C44" s="212"/>
      <c r="D44" s="16"/>
      <c r="E44" s="16"/>
      <c r="F44" s="104"/>
      <c r="G44" s="105"/>
      <c r="H44" s="16"/>
      <c r="I44" s="16"/>
      <c r="J44" s="16"/>
      <c r="K44" s="16"/>
      <c r="L44" s="16"/>
      <c r="M44" s="16"/>
      <c r="N44" s="16"/>
      <c r="O44" s="16"/>
    </row>
    <row r="45" spans="1:26" ht="15.75">
      <c r="A45" s="16"/>
      <c r="B45" s="16"/>
      <c r="C45" s="213"/>
      <c r="D45" s="16"/>
      <c r="E45" s="16"/>
      <c r="F45" s="104"/>
      <c r="G45" s="105"/>
      <c r="H45" s="16"/>
      <c r="I45" s="16"/>
      <c r="J45" s="16"/>
      <c r="K45" s="16"/>
      <c r="L45" s="16"/>
      <c r="M45" s="16"/>
      <c r="N45" s="16"/>
      <c r="O45" s="16"/>
    </row>
    <row r="46" spans="1:26" ht="15.75">
      <c r="A46" s="16"/>
      <c r="B46" s="16"/>
      <c r="C46" s="213"/>
      <c r="D46" s="16"/>
      <c r="E46" s="16"/>
      <c r="F46" s="104"/>
      <c r="G46" s="105"/>
      <c r="H46" s="16"/>
      <c r="I46" s="16"/>
      <c r="J46" s="16"/>
      <c r="K46" s="16"/>
      <c r="L46" s="16"/>
      <c r="M46" s="16"/>
      <c r="N46" s="16"/>
      <c r="O46" s="16"/>
    </row>
    <row r="47" spans="1:26" ht="15.75">
      <c r="A47" s="16"/>
      <c r="B47" s="16"/>
      <c r="C47" s="107"/>
      <c r="D47" s="107"/>
      <c r="E47" s="107"/>
      <c r="F47" s="104"/>
      <c r="G47" s="105"/>
      <c r="H47" s="16"/>
      <c r="I47" s="16"/>
      <c r="J47" s="16"/>
      <c r="K47" s="16"/>
      <c r="L47" s="16"/>
      <c r="M47" s="16"/>
      <c r="N47" s="16"/>
      <c r="O47" s="16"/>
    </row>
    <row r="48" spans="1:26" ht="15.75">
      <c r="A48" s="16"/>
      <c r="B48" s="16"/>
      <c r="C48" s="104"/>
      <c r="D48" s="105"/>
      <c r="E48" s="104"/>
      <c r="F48" s="104"/>
      <c r="G48" s="105"/>
      <c r="H48" s="16"/>
      <c r="I48" s="16"/>
      <c r="J48" s="16"/>
      <c r="K48" s="16"/>
      <c r="L48" s="16"/>
      <c r="M48" s="16"/>
      <c r="N48" s="16"/>
      <c r="O48" s="16"/>
    </row>
    <row r="49" spans="1:15" ht="15.75">
      <c r="A49" s="16"/>
      <c r="B49" s="16"/>
      <c r="C49" s="104"/>
      <c r="D49" s="105"/>
      <c r="E49" s="104"/>
      <c r="F49" s="104"/>
      <c r="G49" s="105"/>
      <c r="H49" s="16"/>
      <c r="I49" s="16"/>
      <c r="J49" s="16"/>
      <c r="K49" s="16"/>
      <c r="L49" s="16"/>
      <c r="M49" s="16"/>
      <c r="N49" s="16"/>
      <c r="O49" s="16"/>
    </row>
    <row r="50" spans="1:15" ht="15.75">
      <c r="A50" s="16"/>
      <c r="B50" s="16"/>
      <c r="C50" s="104"/>
      <c r="D50" s="105"/>
      <c r="E50" s="104"/>
      <c r="F50" s="104"/>
      <c r="G50" s="105"/>
      <c r="H50" s="16"/>
      <c r="I50" s="16"/>
      <c r="J50" s="16"/>
      <c r="K50" s="16"/>
      <c r="L50" s="16"/>
      <c r="M50" s="16"/>
      <c r="N50" s="16"/>
      <c r="O50" s="16"/>
    </row>
    <row r="51" spans="1:15" ht="15.75">
      <c r="A51" s="16"/>
      <c r="B51" s="16"/>
      <c r="C51" s="104"/>
      <c r="D51" s="105"/>
      <c r="E51" s="104"/>
      <c r="F51" s="104"/>
      <c r="G51" s="105"/>
      <c r="H51" s="16"/>
      <c r="I51" s="16"/>
      <c r="J51" s="16"/>
      <c r="K51" s="16"/>
      <c r="L51" s="16"/>
      <c r="M51" s="16"/>
      <c r="N51" s="16"/>
      <c r="O51" s="16"/>
    </row>
    <row r="52" spans="1:15" ht="15.75">
      <c r="A52" s="16"/>
      <c r="B52" s="16"/>
      <c r="C52" s="104"/>
      <c r="D52" s="105"/>
      <c r="E52" s="104"/>
      <c r="F52" s="104"/>
      <c r="G52" s="105"/>
      <c r="H52" s="16"/>
      <c r="I52" s="16"/>
      <c r="J52" s="16"/>
      <c r="K52" s="16"/>
      <c r="L52" s="16"/>
      <c r="M52" s="16"/>
      <c r="N52" s="16"/>
      <c r="O52" s="16"/>
    </row>
    <row r="53" spans="1:15" ht="15.75">
      <c r="A53" s="16"/>
      <c r="B53" s="16"/>
      <c r="C53" s="104"/>
      <c r="D53" s="105"/>
      <c r="E53" s="104"/>
      <c r="F53" s="104"/>
      <c r="G53" s="105"/>
      <c r="H53" s="16"/>
      <c r="I53" s="16"/>
      <c r="J53" s="16"/>
      <c r="K53" s="16"/>
      <c r="L53" s="16"/>
      <c r="M53" s="16"/>
      <c r="N53" s="16"/>
      <c r="O53" s="16"/>
    </row>
    <row r="54" spans="1:15" ht="15.75">
      <c r="A54" s="16"/>
      <c r="B54" s="16"/>
      <c r="C54" s="104"/>
      <c r="D54" s="105"/>
      <c r="E54" s="104"/>
      <c r="F54" s="104"/>
      <c r="G54" s="105"/>
      <c r="H54" s="16"/>
      <c r="I54" s="16"/>
      <c r="J54" s="16"/>
      <c r="K54" s="16"/>
      <c r="L54" s="16"/>
      <c r="M54" s="16"/>
      <c r="N54" s="16"/>
      <c r="O54" s="16"/>
    </row>
    <row r="55" spans="1:15" ht="15.75">
      <c r="A55" s="16"/>
      <c r="B55" s="16"/>
      <c r="C55" s="104"/>
      <c r="D55" s="105"/>
      <c r="E55" s="104"/>
      <c r="F55" s="104"/>
      <c r="G55" s="105"/>
      <c r="H55" s="16"/>
      <c r="I55" s="16"/>
      <c r="J55" s="16"/>
      <c r="K55" s="16"/>
      <c r="L55" s="16"/>
      <c r="M55" s="16"/>
      <c r="N55" s="16"/>
      <c r="O55" s="16"/>
    </row>
    <row r="56" spans="1:15" ht="15.75">
      <c r="A56" s="16"/>
      <c r="B56" s="16"/>
      <c r="C56" s="104"/>
      <c r="D56" s="105"/>
      <c r="E56" s="104"/>
      <c r="F56" s="104"/>
      <c r="G56" s="105"/>
      <c r="H56" s="16"/>
      <c r="I56" s="16"/>
      <c r="J56" s="16"/>
      <c r="K56" s="16"/>
      <c r="L56" s="16"/>
      <c r="M56" s="16"/>
      <c r="N56" s="16"/>
      <c r="O56" s="16"/>
    </row>
    <row r="57" spans="1:15" ht="15.75">
      <c r="A57" s="16"/>
      <c r="B57" s="16"/>
      <c r="C57" s="104"/>
      <c r="D57" s="105"/>
      <c r="E57" s="104"/>
      <c r="F57" s="104"/>
      <c r="G57" s="105"/>
      <c r="H57" s="16"/>
      <c r="I57" s="16"/>
      <c r="J57" s="16"/>
      <c r="K57" s="16"/>
      <c r="L57" s="16"/>
      <c r="M57" s="16"/>
      <c r="N57" s="16"/>
      <c r="O57" s="16"/>
    </row>
    <row r="58" spans="1:15" ht="15.75">
      <c r="A58" s="16"/>
      <c r="B58" s="16"/>
      <c r="C58" s="104"/>
      <c r="D58" s="105"/>
      <c r="E58" s="104"/>
      <c r="F58" s="104"/>
      <c r="G58" s="105"/>
      <c r="H58" s="16"/>
      <c r="I58" s="16"/>
      <c r="J58" s="16"/>
      <c r="K58" s="16"/>
      <c r="L58" s="16"/>
      <c r="M58" s="16"/>
      <c r="N58" s="16"/>
      <c r="O58" s="16"/>
    </row>
    <row r="59" spans="1:15" ht="15.75">
      <c r="A59" s="16"/>
      <c r="B59" s="16"/>
      <c r="C59" s="104"/>
      <c r="D59" s="105"/>
      <c r="E59" s="104"/>
      <c r="F59" s="104"/>
      <c r="G59" s="105"/>
      <c r="H59" s="16"/>
      <c r="I59" s="16"/>
      <c r="J59" s="16"/>
      <c r="K59" s="16"/>
      <c r="L59" s="16"/>
      <c r="M59" s="16"/>
      <c r="N59" s="16"/>
      <c r="O59" s="16"/>
    </row>
    <row r="60" spans="1:15" ht="15.75">
      <c r="A60" s="16"/>
      <c r="B60" s="16"/>
      <c r="C60" s="104"/>
      <c r="D60" s="105"/>
      <c r="E60" s="104"/>
      <c r="F60" s="104"/>
      <c r="G60" s="105"/>
      <c r="H60" s="16"/>
      <c r="I60" s="16"/>
      <c r="J60" s="16"/>
      <c r="K60" s="16"/>
      <c r="L60" s="16"/>
      <c r="M60" s="16"/>
      <c r="N60" s="16"/>
      <c r="O60" s="16"/>
    </row>
    <row r="61" spans="1:15" ht="15.75">
      <c r="A61" s="16"/>
      <c r="B61" s="16"/>
      <c r="C61" s="104"/>
      <c r="D61" s="105"/>
      <c r="E61" s="104"/>
      <c r="F61" s="104"/>
      <c r="G61" s="105"/>
      <c r="H61" s="16"/>
      <c r="I61" s="16"/>
      <c r="J61" s="16"/>
      <c r="K61" s="16"/>
      <c r="L61" s="16"/>
      <c r="M61" s="16"/>
      <c r="N61" s="16"/>
      <c r="O61" s="16"/>
    </row>
    <row r="62" spans="1:15" ht="15.75">
      <c r="A62" s="16"/>
      <c r="B62" s="16"/>
      <c r="C62" s="104"/>
      <c r="D62" s="105"/>
      <c r="E62" s="104"/>
      <c r="F62" s="104"/>
      <c r="G62" s="105"/>
      <c r="H62" s="16"/>
      <c r="I62" s="16"/>
      <c r="J62" s="16"/>
      <c r="K62" s="16"/>
      <c r="L62" s="16"/>
      <c r="M62" s="16"/>
      <c r="N62" s="16"/>
      <c r="O62" s="16"/>
    </row>
    <row r="63" spans="1:15" ht="15.75">
      <c r="A63" s="16"/>
      <c r="B63" s="16"/>
      <c r="C63" s="104"/>
      <c r="D63" s="105"/>
      <c r="E63" s="104"/>
      <c r="F63" s="104"/>
      <c r="G63" s="105"/>
      <c r="H63" s="16"/>
      <c r="I63" s="16"/>
      <c r="J63" s="16"/>
      <c r="K63" s="16"/>
      <c r="L63" s="16"/>
      <c r="M63" s="16"/>
      <c r="N63" s="16"/>
      <c r="O63" s="16"/>
    </row>
    <row r="64" spans="1:15" ht="12.7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2.7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2.7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2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12.7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2.7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2.7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12.7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5.75">
      <c r="A72" s="16"/>
      <c r="B72" s="16"/>
      <c r="C72" s="16"/>
      <c r="D72" s="104"/>
      <c r="E72" s="105"/>
      <c r="F72" s="104"/>
      <c r="G72" s="104"/>
      <c r="H72" s="105"/>
      <c r="I72" s="16"/>
      <c r="J72" s="16"/>
      <c r="K72" s="16"/>
      <c r="L72" s="16"/>
      <c r="M72" s="16"/>
      <c r="N72" s="16"/>
      <c r="O72" s="16"/>
    </row>
    <row r="73" spans="1:15" ht="15.75">
      <c r="A73" s="16"/>
      <c r="B73" s="16"/>
      <c r="C73" s="16"/>
      <c r="D73" s="104"/>
      <c r="E73" s="105"/>
      <c r="F73" s="104"/>
      <c r="G73" s="104"/>
      <c r="H73" s="105"/>
      <c r="I73" s="16"/>
      <c r="J73" s="16"/>
      <c r="K73" s="16"/>
      <c r="L73" s="16"/>
      <c r="M73" s="16"/>
      <c r="N73" s="16"/>
      <c r="O73" s="16"/>
    </row>
    <row r="74" spans="1:15" ht="15.75">
      <c r="A74" s="16"/>
      <c r="B74" s="16"/>
      <c r="C74" s="16"/>
      <c r="D74" s="104"/>
      <c r="E74" s="105"/>
      <c r="F74" s="104"/>
      <c r="G74" s="104"/>
      <c r="H74" s="105"/>
      <c r="I74" s="16"/>
      <c r="J74" s="16"/>
      <c r="K74" s="16"/>
      <c r="L74" s="16"/>
      <c r="M74" s="16"/>
      <c r="N74" s="16"/>
      <c r="O74" s="16"/>
    </row>
    <row r="75" spans="1:15" ht="15.75">
      <c r="A75" s="16"/>
      <c r="B75" s="16"/>
      <c r="C75" s="16"/>
      <c r="D75" s="104"/>
      <c r="E75" s="105"/>
      <c r="F75" s="104"/>
      <c r="G75" s="104"/>
      <c r="H75" s="105"/>
      <c r="I75" s="16"/>
      <c r="J75" s="16"/>
      <c r="K75" s="16"/>
      <c r="L75" s="16"/>
      <c r="M75" s="16"/>
      <c r="N75" s="16"/>
      <c r="O75" s="16"/>
    </row>
    <row r="76" spans="1:15" ht="15.75">
      <c r="A76" s="16"/>
      <c r="B76" s="16"/>
      <c r="C76" s="16"/>
      <c r="D76" s="104"/>
      <c r="E76" s="105"/>
      <c r="F76" s="104"/>
      <c r="G76" s="104"/>
      <c r="H76" s="105"/>
      <c r="I76" s="16"/>
      <c r="J76" s="16"/>
      <c r="K76" s="16"/>
      <c r="L76" s="16"/>
      <c r="M76" s="16"/>
      <c r="N76" s="16"/>
      <c r="O76" s="16"/>
    </row>
    <row r="77" spans="1:15" ht="15.75">
      <c r="A77" s="16"/>
      <c r="B77" s="16"/>
      <c r="C77" s="16"/>
      <c r="D77" s="104"/>
      <c r="E77" s="105"/>
      <c r="F77" s="104"/>
      <c r="G77" s="104"/>
      <c r="H77" s="105"/>
      <c r="I77" s="16"/>
      <c r="J77" s="16"/>
      <c r="K77" s="16"/>
      <c r="L77" s="16"/>
      <c r="M77" s="16"/>
      <c r="N77" s="16"/>
      <c r="O77" s="16"/>
    </row>
    <row r="78" spans="1:15" ht="12.7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12.7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2.7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2.7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2.7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2.7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2.7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2.7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2.7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2.7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2.7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2.7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2.7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2.7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2.7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2.7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2.7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2.7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2.7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2.7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12.7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</sheetData>
  <mergeCells count="1">
    <mergeCell ref="C44:C46"/>
  </mergeCells>
  <conditionalFormatting sqref="G37 G43:G63 H72:H77">
    <cfRule type="cellIs" dxfId="17" priority="1" operator="greaterThan">
      <formula>0</formula>
    </cfRule>
  </conditionalFormatting>
  <conditionalFormatting sqref="G37 G43:G63 H72:H77">
    <cfRule type="cellIs" dxfId="16" priority="2" operator="lessThan">
      <formula>0</formula>
    </cfRule>
  </conditionalFormatting>
  <conditionalFormatting sqref="D35 G35">
    <cfRule type="containsBlanks" dxfId="15" priority="3">
      <formula>LEN(TRIM(D35))=0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88"/>
  <sheetViews>
    <sheetView showGridLines="0" zoomScaleNormal="100" workbookViewId="0">
      <selection activeCell="M26" sqref="M26"/>
    </sheetView>
  </sheetViews>
  <sheetFormatPr baseColWidth="10" defaultColWidth="14.42578125" defaultRowHeight="15" customHeight="1"/>
  <cols>
    <col min="1" max="1" width="8.42578125" customWidth="1"/>
    <col min="2" max="2" width="8.5703125" customWidth="1"/>
    <col min="3" max="3" width="49.7109375" customWidth="1"/>
    <col min="4" max="4" width="17.42578125" customWidth="1"/>
    <col min="5" max="5" width="4" customWidth="1"/>
    <col min="6" max="6" width="12.5703125" customWidth="1"/>
    <col min="7" max="7" width="49.7109375" customWidth="1"/>
    <col min="8" max="8" width="16.5703125" customWidth="1"/>
    <col min="9" max="9" width="6.5703125" customWidth="1"/>
    <col min="10" max="10" width="17.42578125" customWidth="1"/>
    <col min="11" max="12" width="19.140625" customWidth="1"/>
    <col min="13" max="13" width="18.7109375" customWidth="1"/>
    <col min="14" max="14" width="19" customWidth="1"/>
    <col min="15" max="15" width="18.85546875" customWidth="1"/>
  </cols>
  <sheetData>
    <row r="1" spans="1:27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</row>
    <row r="2" spans="1:27" ht="15.75" customHeight="1">
      <c r="A2" s="1"/>
      <c r="B2" s="221"/>
      <c r="C2" s="6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9"/>
      <c r="R2" s="10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>
      <c r="A3" s="1"/>
      <c r="B3" s="222"/>
      <c r="C3" s="11"/>
      <c r="D3" s="12"/>
      <c r="E3" s="223" t="s">
        <v>0</v>
      </c>
      <c r="F3" s="224"/>
      <c r="G3" s="224"/>
      <c r="H3" s="225"/>
      <c r="I3" s="12"/>
      <c r="J3" s="12"/>
      <c r="K3" s="12"/>
      <c r="L3" s="12"/>
      <c r="M3" s="13"/>
      <c r="N3" s="13"/>
      <c r="O3" s="13"/>
      <c r="P3" s="13"/>
      <c r="Q3" s="14"/>
      <c r="R3" s="10"/>
      <c r="S3" s="5"/>
      <c r="T3" s="5"/>
      <c r="U3" s="5"/>
      <c r="V3" s="5"/>
      <c r="W3" s="5"/>
      <c r="X3" s="5"/>
      <c r="Y3" s="5"/>
      <c r="Z3" s="5"/>
      <c r="AA3" s="5"/>
    </row>
    <row r="4" spans="1:27" ht="25.5" customHeight="1">
      <c r="A4" s="1"/>
      <c r="B4" s="15"/>
      <c r="C4" s="11"/>
      <c r="D4" s="16"/>
      <c r="E4" s="226" t="s">
        <v>70</v>
      </c>
      <c r="F4" s="213"/>
      <c r="G4" s="213"/>
      <c r="H4" s="227"/>
      <c r="I4" s="12"/>
      <c r="J4" s="12"/>
      <c r="K4" s="12"/>
      <c r="L4" s="12"/>
      <c r="M4" s="13"/>
      <c r="N4" s="13"/>
      <c r="O4" s="13"/>
      <c r="P4" s="13"/>
      <c r="Q4" s="14"/>
      <c r="R4" s="17"/>
      <c r="S4" s="5"/>
      <c r="T4" s="5"/>
      <c r="U4" s="5"/>
      <c r="V4" s="5"/>
      <c r="W4" s="5"/>
      <c r="X4" s="5"/>
      <c r="Y4" s="5"/>
      <c r="Z4" s="5"/>
      <c r="AA4" s="5"/>
    </row>
    <row r="5" spans="1:27" ht="17.25" customHeight="1">
      <c r="A5" s="1"/>
      <c r="B5" s="18"/>
      <c r="C5" s="11"/>
      <c r="D5" s="16"/>
      <c r="E5" s="228" t="s">
        <v>2</v>
      </c>
      <c r="F5" s="229"/>
      <c r="G5" s="229"/>
      <c r="H5" s="230"/>
      <c r="I5" s="12"/>
      <c r="J5" s="12"/>
      <c r="K5" s="12"/>
      <c r="L5" s="12"/>
      <c r="M5" s="13"/>
      <c r="N5" s="13"/>
      <c r="O5" s="13"/>
      <c r="P5" s="13"/>
      <c r="Q5" s="14"/>
      <c r="R5" s="19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>
      <c r="A6" s="1"/>
      <c r="B6" s="15"/>
      <c r="C6" s="20"/>
      <c r="D6" s="16"/>
      <c r="E6" s="16"/>
      <c r="F6" s="16"/>
      <c r="G6" s="16"/>
      <c r="H6" s="16"/>
      <c r="I6" s="21"/>
      <c r="J6" s="21"/>
      <c r="K6" s="21"/>
      <c r="L6" s="21"/>
      <c r="M6" s="22"/>
      <c r="N6" s="22"/>
      <c r="O6" s="22"/>
      <c r="P6" s="22"/>
      <c r="Q6" s="23"/>
      <c r="R6" s="19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>
      <c r="A7" s="1"/>
      <c r="B7" s="12"/>
      <c r="C7" s="12"/>
      <c r="D7" s="12"/>
      <c r="E7" s="12"/>
      <c r="F7" s="12"/>
      <c r="G7" s="12"/>
      <c r="H7" s="24"/>
      <c r="I7" s="15"/>
      <c r="J7" s="25"/>
      <c r="K7" s="26"/>
      <c r="L7" s="26"/>
      <c r="M7" s="17"/>
      <c r="N7" s="17"/>
      <c r="O7" s="17"/>
      <c r="P7" s="17"/>
      <c r="Q7" s="27"/>
      <c r="R7" s="17"/>
      <c r="S7" s="5"/>
      <c r="T7" s="5"/>
      <c r="U7" s="5"/>
      <c r="V7" s="5"/>
      <c r="W7" s="5"/>
      <c r="X7" s="5"/>
      <c r="Y7" s="5"/>
      <c r="Z7" s="5"/>
      <c r="AA7" s="5"/>
    </row>
    <row r="8" spans="1:27" ht="28.5" customHeight="1">
      <c r="A8" s="1"/>
      <c r="B8" s="1"/>
      <c r="C8" s="28" t="s">
        <v>3</v>
      </c>
      <c r="D8" s="15"/>
      <c r="E8" s="15"/>
      <c r="F8" s="15"/>
      <c r="G8" s="28" t="s">
        <v>4</v>
      </c>
      <c r="H8" s="1"/>
      <c r="I8" s="2"/>
      <c r="J8" s="26"/>
      <c r="K8" s="26"/>
      <c r="L8" s="26"/>
      <c r="M8" s="17"/>
      <c r="N8" s="17"/>
      <c r="O8" s="17"/>
      <c r="P8" s="17"/>
      <c r="Q8" s="27"/>
      <c r="R8" s="17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>
      <c r="A9" s="1"/>
      <c r="B9" s="15"/>
      <c r="C9" s="21"/>
      <c r="D9" s="29"/>
      <c r="E9" s="30"/>
      <c r="F9" s="30"/>
      <c r="G9" s="31"/>
      <c r="H9" s="32" t="s">
        <v>5</v>
      </c>
      <c r="I9" s="33"/>
      <c r="J9" s="26"/>
      <c r="K9" s="26"/>
      <c r="L9" s="26"/>
      <c r="M9" s="34"/>
      <c r="N9" s="34"/>
      <c r="O9" s="34"/>
      <c r="P9" s="34"/>
      <c r="Q9" s="35"/>
      <c r="R9" s="36"/>
      <c r="S9" s="5"/>
      <c r="T9" s="5"/>
      <c r="U9" s="5"/>
      <c r="V9" s="5"/>
      <c r="W9" s="5"/>
      <c r="X9" s="5"/>
      <c r="Y9" s="5"/>
      <c r="Z9" s="5"/>
      <c r="AA9" s="5"/>
    </row>
    <row r="10" spans="1:27" ht="34.5" customHeight="1">
      <c r="A10" s="1"/>
      <c r="B10" s="15"/>
      <c r="C10" s="37" t="s">
        <v>6</v>
      </c>
      <c r="D10" s="38">
        <v>0</v>
      </c>
      <c r="E10" s="39" t="s">
        <v>7</v>
      </c>
      <c r="F10" s="40"/>
      <c r="G10" s="37" t="s">
        <v>8</v>
      </c>
      <c r="H10" s="41">
        <v>0</v>
      </c>
      <c r="I10" s="42" t="s">
        <v>9</v>
      </c>
      <c r="J10" s="26"/>
      <c r="K10" s="30"/>
      <c r="L10" s="30"/>
      <c r="M10" s="5"/>
      <c r="N10" s="17"/>
      <c r="O10" s="17"/>
      <c r="P10" s="17"/>
      <c r="Q10" s="43"/>
      <c r="R10" s="44"/>
      <c r="S10" s="5"/>
      <c r="T10" s="5"/>
      <c r="U10" s="5"/>
      <c r="V10" s="5"/>
      <c r="W10" s="5"/>
      <c r="X10" s="5"/>
      <c r="Y10" s="5"/>
      <c r="Z10" s="5"/>
      <c r="AA10" s="5"/>
    </row>
    <row r="11" spans="1:27" ht="34.5" customHeight="1">
      <c r="A11" s="1"/>
      <c r="B11" s="30"/>
      <c r="C11" s="45" t="s">
        <v>10</v>
      </c>
      <c r="D11" s="46">
        <v>0</v>
      </c>
      <c r="E11" s="39" t="s">
        <v>7</v>
      </c>
      <c r="F11" s="40"/>
      <c r="G11" s="37" t="s">
        <v>11</v>
      </c>
      <c r="H11" s="41">
        <v>0</v>
      </c>
      <c r="I11" s="42" t="s">
        <v>12</v>
      </c>
      <c r="J11" s="26"/>
      <c r="K11" s="30"/>
      <c r="L11" s="30"/>
      <c r="M11" s="5"/>
      <c r="N11" s="17"/>
      <c r="O11" s="17"/>
      <c r="P11" s="17"/>
      <c r="Q11" s="47"/>
      <c r="R11" s="48"/>
      <c r="S11" s="5"/>
      <c r="T11" s="5"/>
      <c r="U11" s="5"/>
      <c r="V11" s="5"/>
      <c r="W11" s="5"/>
      <c r="X11" s="5"/>
      <c r="Y11" s="5"/>
      <c r="Z11" s="5"/>
      <c r="AA11" s="5"/>
    </row>
    <row r="12" spans="1:27" ht="34.5" customHeight="1">
      <c r="A12" s="49"/>
      <c r="B12" s="231" t="s">
        <v>13</v>
      </c>
      <c r="C12" s="50" t="s">
        <v>14</v>
      </c>
      <c r="D12" s="51">
        <v>0</v>
      </c>
      <c r="E12" s="39" t="s">
        <v>7</v>
      </c>
      <c r="F12" s="40"/>
      <c r="G12" s="37" t="s">
        <v>15</v>
      </c>
      <c r="H12" s="41">
        <v>0</v>
      </c>
      <c r="I12" s="42" t="s">
        <v>9</v>
      </c>
      <c r="J12" s="26"/>
      <c r="K12" s="30"/>
      <c r="L12" s="30"/>
      <c r="M12" s="5"/>
      <c r="N12" s="17"/>
      <c r="O12" s="17"/>
      <c r="P12" s="17"/>
      <c r="Q12" s="47"/>
      <c r="R12" s="48"/>
      <c r="S12" s="5"/>
      <c r="T12" s="5"/>
      <c r="U12" s="5"/>
      <c r="V12" s="5"/>
      <c r="W12" s="5"/>
      <c r="X12" s="5"/>
      <c r="Y12" s="5"/>
      <c r="Z12" s="5"/>
      <c r="AA12" s="5"/>
    </row>
    <row r="13" spans="1:27" ht="34.5" customHeight="1">
      <c r="A13" s="49"/>
      <c r="B13" s="232"/>
      <c r="C13" s="52" t="s">
        <v>16</v>
      </c>
      <c r="D13" s="53">
        <v>0</v>
      </c>
      <c r="E13" s="39" t="s">
        <v>17</v>
      </c>
      <c r="F13" s="40"/>
      <c r="G13" s="37" t="s">
        <v>18</v>
      </c>
      <c r="H13" s="41">
        <v>0</v>
      </c>
      <c r="I13" s="42" t="s">
        <v>9</v>
      </c>
      <c r="J13" s="26"/>
      <c r="K13" s="30"/>
      <c r="L13" s="30"/>
      <c r="M13" s="5"/>
      <c r="N13" s="17"/>
      <c r="O13" s="17"/>
      <c r="P13" s="17"/>
      <c r="Q13" s="47"/>
      <c r="R13" s="48"/>
      <c r="S13" s="5"/>
      <c r="T13" s="5"/>
      <c r="U13" s="5"/>
      <c r="V13" s="5"/>
      <c r="W13" s="5"/>
      <c r="X13" s="5"/>
      <c r="Y13" s="5"/>
      <c r="Z13" s="5"/>
      <c r="AA13" s="5"/>
    </row>
    <row r="14" spans="1:27" ht="34.5" customHeight="1">
      <c r="A14" s="49"/>
      <c r="B14" s="232"/>
      <c r="C14" s="52" t="s">
        <v>19</v>
      </c>
      <c r="D14" s="54">
        <v>0</v>
      </c>
      <c r="E14" s="39" t="s">
        <v>20</v>
      </c>
      <c r="F14" s="40"/>
      <c r="G14" s="37" t="s">
        <v>21</v>
      </c>
      <c r="H14" s="55">
        <v>0</v>
      </c>
      <c r="I14" s="42" t="s">
        <v>12</v>
      </c>
      <c r="J14" s="26"/>
      <c r="K14" s="30"/>
      <c r="L14" s="30"/>
      <c r="M14" s="5"/>
      <c r="N14" s="17"/>
      <c r="O14" s="17"/>
      <c r="P14" s="17"/>
      <c r="Q14" s="47"/>
      <c r="R14" s="48"/>
      <c r="S14" s="5"/>
      <c r="T14" s="5"/>
      <c r="U14" s="5"/>
      <c r="V14" s="5"/>
      <c r="W14" s="5"/>
      <c r="X14" s="5"/>
      <c r="Y14" s="5"/>
      <c r="Z14" s="5"/>
      <c r="AA14" s="5"/>
    </row>
    <row r="15" spans="1:27" ht="34.5" customHeight="1">
      <c r="A15" s="49"/>
      <c r="B15" s="233"/>
      <c r="C15" s="56" t="s">
        <v>22</v>
      </c>
      <c r="D15" s="57">
        <v>0</v>
      </c>
      <c r="E15" s="39" t="s">
        <v>7</v>
      </c>
      <c r="F15" s="40"/>
      <c r="G15" s="37" t="s">
        <v>24</v>
      </c>
      <c r="H15" s="55">
        <v>0</v>
      </c>
      <c r="I15" s="42" t="s">
        <v>12</v>
      </c>
      <c r="J15" s="26"/>
      <c r="K15" s="30"/>
      <c r="L15" s="30"/>
      <c r="M15" s="5"/>
      <c r="N15" s="17"/>
      <c r="O15" s="17"/>
      <c r="P15" s="17"/>
      <c r="Q15" s="47"/>
      <c r="R15" s="48"/>
      <c r="S15" s="5"/>
      <c r="T15" s="5"/>
      <c r="U15" s="5"/>
      <c r="V15" s="5"/>
      <c r="W15" s="5"/>
      <c r="X15" s="5"/>
      <c r="Y15" s="5"/>
      <c r="Z15" s="5"/>
      <c r="AA15" s="5"/>
    </row>
    <row r="16" spans="1:27" ht="34.5" customHeight="1">
      <c r="A16" s="16"/>
      <c r="B16" s="16"/>
      <c r="C16" s="58" t="s">
        <v>25</v>
      </c>
      <c r="D16" s="59">
        <v>0</v>
      </c>
      <c r="E16" s="39" t="s">
        <v>7</v>
      </c>
      <c r="F16" s="16"/>
      <c r="G16" s="16"/>
      <c r="H16" s="16"/>
      <c r="I16" s="16"/>
      <c r="J16" s="16"/>
      <c r="K16" s="16"/>
      <c r="L16" s="16"/>
    </row>
    <row r="17" spans="1:27" ht="15.75" customHeight="1">
      <c r="A17" s="49"/>
      <c r="B17" s="30"/>
      <c r="C17" s="26"/>
      <c r="D17" s="26"/>
      <c r="E17" s="30"/>
      <c r="F17" s="30"/>
      <c r="G17" s="30"/>
      <c r="H17" s="30"/>
      <c r="I17" s="30"/>
      <c r="J17" s="30"/>
      <c r="K17" s="30"/>
      <c r="L17" s="30"/>
      <c r="M17" s="5"/>
      <c r="N17" s="17"/>
      <c r="O17" s="17"/>
      <c r="P17" s="17"/>
      <c r="Q17" s="47"/>
      <c r="R17" s="48"/>
      <c r="S17" s="5"/>
      <c r="T17" s="5"/>
      <c r="U17" s="5"/>
      <c r="V17" s="5"/>
      <c r="W17" s="5"/>
      <c r="X17" s="5"/>
      <c r="Y17" s="5"/>
      <c r="Z17" s="5"/>
      <c r="AA17" s="5"/>
    </row>
    <row r="18" spans="1:27" ht="28.5" customHeight="1">
      <c r="A18" s="1"/>
      <c r="B18" s="30"/>
      <c r="C18" s="28" t="s">
        <v>26</v>
      </c>
      <c r="D18" s="30"/>
      <c r="E18" s="30"/>
      <c r="F18" s="30"/>
      <c r="G18" s="28" t="s">
        <v>27</v>
      </c>
      <c r="H18" s="1"/>
      <c r="I18" s="30"/>
      <c r="J18" s="30"/>
      <c r="K18" s="30"/>
      <c r="L18" s="30"/>
      <c r="M18" s="5"/>
      <c r="N18" s="17"/>
      <c r="O18" s="17"/>
      <c r="P18" s="17"/>
      <c r="Q18" s="47"/>
      <c r="R18" s="48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>
      <c r="A19" s="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5"/>
      <c r="N19" s="17"/>
      <c r="O19" s="17"/>
      <c r="P19" s="17"/>
      <c r="Q19" s="47"/>
      <c r="R19" s="48"/>
      <c r="S19" s="5"/>
      <c r="T19" s="5"/>
      <c r="U19" s="5"/>
      <c r="V19" s="5"/>
      <c r="W19" s="5"/>
      <c r="X19" s="5"/>
      <c r="Y19" s="5"/>
      <c r="Z19" s="5"/>
      <c r="AA19" s="5"/>
    </row>
    <row r="20" spans="1:27" ht="22.5" customHeight="1">
      <c r="A20" s="1"/>
      <c r="B20" s="30"/>
      <c r="C20" s="60" t="s">
        <v>28</v>
      </c>
      <c r="D20" s="61">
        <f>D12</f>
        <v>0</v>
      </c>
      <c r="E20" s="30"/>
      <c r="F20" s="30"/>
      <c r="G20" s="60" t="s">
        <v>29</v>
      </c>
      <c r="H20" s="61">
        <f>H10*12</f>
        <v>0</v>
      </c>
      <c r="I20" s="30"/>
      <c r="J20" s="30"/>
      <c r="K20" s="30"/>
      <c r="L20" s="30"/>
      <c r="M20" s="5"/>
      <c r="N20" s="17"/>
      <c r="O20" s="17"/>
      <c r="P20" s="17"/>
      <c r="Q20" s="47"/>
      <c r="R20" s="48"/>
      <c r="S20" s="5"/>
      <c r="T20" s="5"/>
      <c r="U20" s="5"/>
      <c r="V20" s="5"/>
      <c r="W20" s="5"/>
      <c r="X20" s="5"/>
      <c r="Y20" s="5"/>
      <c r="Z20" s="5"/>
      <c r="AA20" s="5"/>
    </row>
    <row r="21" spans="1:27" ht="22.5" customHeight="1">
      <c r="A21" s="1"/>
      <c r="B21" s="30"/>
      <c r="C21" s="60" t="s">
        <v>30</v>
      </c>
      <c r="D21" s="61" t="e">
        <f>PMT(D13,D14,D12,0,0)</f>
        <v>#NUM!</v>
      </c>
      <c r="E21" s="30"/>
      <c r="F21" s="30"/>
      <c r="G21" s="60" t="s">
        <v>31</v>
      </c>
      <c r="H21" s="61">
        <f>(H11)+(H12*12)+(H13*12)+H14+H15</f>
        <v>0</v>
      </c>
      <c r="I21" s="30"/>
      <c r="J21" s="30"/>
      <c r="K21" s="30"/>
      <c r="L21" s="30"/>
      <c r="M21" s="5"/>
      <c r="N21" s="17"/>
      <c r="O21" s="17"/>
      <c r="P21" s="17"/>
      <c r="Q21" s="47"/>
      <c r="R21" s="48"/>
      <c r="S21" s="5"/>
      <c r="T21" s="5"/>
      <c r="U21" s="5"/>
      <c r="V21" s="5"/>
      <c r="W21" s="5"/>
      <c r="X21" s="5"/>
      <c r="Y21" s="5"/>
      <c r="Z21" s="5"/>
      <c r="AA21" s="5"/>
    </row>
    <row r="22" spans="1:27" ht="22.5" customHeight="1">
      <c r="A22" s="1"/>
      <c r="B22" s="30"/>
      <c r="C22" s="60" t="s">
        <v>32</v>
      </c>
      <c r="D22" s="61">
        <f>-(D10-D12)</f>
        <v>0</v>
      </c>
      <c r="E22" s="30"/>
      <c r="F22" s="30"/>
      <c r="G22" s="62" t="s">
        <v>33</v>
      </c>
      <c r="H22" s="63">
        <f>H20-H21</f>
        <v>0</v>
      </c>
      <c r="I22" s="30"/>
      <c r="J22" s="30"/>
      <c r="K22" s="30"/>
      <c r="L22" s="30"/>
      <c r="M22" s="5"/>
      <c r="N22" s="17"/>
      <c r="O22" s="17"/>
      <c r="P22" s="17"/>
      <c r="Q22" s="47"/>
      <c r="R22" s="48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>
      <c r="A23" s="1"/>
      <c r="B23" s="2"/>
      <c r="C23" s="30"/>
      <c r="D23" s="30"/>
      <c r="E23" s="30"/>
      <c r="F23" s="30"/>
      <c r="G23" s="30"/>
      <c r="H23" s="26"/>
      <c r="I23" s="30"/>
      <c r="J23" s="30"/>
      <c r="K23" s="30"/>
      <c r="L23" s="30"/>
      <c r="M23" s="5"/>
      <c r="N23" s="17"/>
      <c r="O23" s="17"/>
      <c r="P23" s="17"/>
      <c r="Q23" s="47"/>
      <c r="R23" s="48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>
      <c r="A24" s="1"/>
      <c r="B24" s="26"/>
      <c r="C24" s="62" t="s">
        <v>34</v>
      </c>
      <c r="D24" s="63" t="e">
        <f>SUM((-D21*D14)+(-D22)+D15+D11+D16)</f>
        <v>#NUM!</v>
      </c>
      <c r="E24" s="30"/>
      <c r="F24" s="30"/>
      <c r="G24" s="219"/>
      <c r="H24" s="64"/>
      <c r="I24" s="64"/>
      <c r="J24" s="30"/>
      <c r="K24" s="30"/>
      <c r="L24" s="30"/>
      <c r="M24" s="5"/>
      <c r="N24" s="17"/>
      <c r="O24" s="17"/>
      <c r="P24" s="17"/>
      <c r="Q24" s="47"/>
      <c r="R24" s="48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>
      <c r="A25" s="2"/>
      <c r="B25" s="26"/>
      <c r="C25" s="30"/>
      <c r="D25" s="30"/>
      <c r="E25" s="30"/>
      <c r="F25" s="30"/>
      <c r="G25" s="213"/>
      <c r="H25" s="26"/>
      <c r="I25" s="30"/>
      <c r="J25" s="30"/>
      <c r="K25" s="30"/>
      <c r="L25" s="30"/>
      <c r="M25" s="5"/>
      <c r="N25" s="17"/>
      <c r="O25" s="17"/>
      <c r="P25" s="17"/>
      <c r="Q25" s="47"/>
      <c r="R25" s="48"/>
      <c r="S25" s="5"/>
      <c r="T25" s="5"/>
      <c r="U25" s="5"/>
      <c r="V25" s="5"/>
      <c r="W25" s="5"/>
      <c r="X25" s="5"/>
      <c r="Y25" s="5"/>
      <c r="Z25" s="5"/>
      <c r="AA25" s="5"/>
    </row>
    <row r="26" spans="1:27" ht="28.5" customHeight="1">
      <c r="A26" s="26"/>
      <c r="B26" s="26"/>
      <c r="C26" s="28" t="s">
        <v>35</v>
      </c>
      <c r="D26" s="30"/>
      <c r="E26" s="30"/>
      <c r="F26" s="30"/>
      <c r="G26" s="213"/>
      <c r="H26" s="64"/>
      <c r="I26" s="64"/>
      <c r="J26" s="30"/>
      <c r="K26" s="30"/>
      <c r="L26" s="30"/>
      <c r="M26" s="5"/>
      <c r="N26" s="17"/>
      <c r="O26" s="17"/>
      <c r="P26" s="17"/>
      <c r="Q26" s="47"/>
      <c r="R26" s="48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>
      <c r="A27" s="26"/>
      <c r="B27" s="26"/>
      <c r="C27" s="26"/>
      <c r="D27" s="26"/>
      <c r="E27" s="26"/>
      <c r="F27" s="26"/>
      <c r="G27" s="26"/>
      <c r="H27" s="26"/>
      <c r="I27" s="30"/>
      <c r="J27" s="30"/>
      <c r="K27" s="30"/>
      <c r="L27" s="30"/>
      <c r="M27" s="5"/>
      <c r="N27" s="17"/>
      <c r="O27" s="17"/>
      <c r="P27" s="17"/>
      <c r="Q27" s="47"/>
      <c r="R27" s="48"/>
      <c r="S27" s="5"/>
      <c r="T27" s="5"/>
      <c r="U27" s="5"/>
      <c r="V27" s="5"/>
      <c r="W27" s="5"/>
      <c r="X27" s="5"/>
      <c r="Y27" s="5"/>
      <c r="Z27" s="5"/>
      <c r="AA27" s="5"/>
    </row>
    <row r="28" spans="1:27" ht="22.5" customHeight="1">
      <c r="A28" s="26"/>
      <c r="B28" s="26"/>
      <c r="C28" s="62" t="s">
        <v>34</v>
      </c>
      <c r="D28" s="63">
        <f>SUM(D10+D11+D16)</f>
        <v>0</v>
      </c>
      <c r="E28" s="26"/>
      <c r="F28" s="26"/>
      <c r="G28" s="26"/>
      <c r="H28" s="26"/>
      <c r="I28" s="30"/>
      <c r="J28" s="30"/>
      <c r="K28" s="30"/>
      <c r="L28" s="30"/>
      <c r="M28" s="5"/>
      <c r="N28" s="17"/>
      <c r="O28" s="17"/>
      <c r="P28" s="17"/>
      <c r="Q28" s="47"/>
      <c r="R28" s="48"/>
      <c r="S28" s="5"/>
      <c r="T28" s="5"/>
      <c r="U28" s="5"/>
      <c r="V28" s="5"/>
      <c r="W28" s="5"/>
      <c r="X28" s="5"/>
      <c r="Y28" s="5"/>
      <c r="Z28" s="5"/>
      <c r="AA28" s="5"/>
    </row>
    <row r="29" spans="1:27" ht="24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30"/>
      <c r="L29" s="30"/>
      <c r="M29" s="5"/>
      <c r="N29" s="17"/>
      <c r="O29" s="17"/>
      <c r="P29" s="17"/>
      <c r="Q29" s="47"/>
      <c r="R29" s="48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>
      <c r="A30" s="26"/>
      <c r="B30" s="26"/>
      <c r="C30" s="26"/>
      <c r="D30" s="26"/>
      <c r="E30" s="26"/>
      <c r="F30" s="26"/>
      <c r="G30" s="219"/>
      <c r="H30" s="64"/>
      <c r="I30" s="64"/>
      <c r="J30" s="30"/>
      <c r="K30" s="30"/>
      <c r="L30" s="30"/>
      <c r="M30" s="5"/>
      <c r="N30" s="17"/>
      <c r="O30" s="17"/>
      <c r="P30" s="17"/>
      <c r="Q30" s="47"/>
      <c r="R30" s="48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>
      <c r="A31" s="26"/>
      <c r="B31" s="26"/>
      <c r="C31" s="26"/>
      <c r="D31" s="26"/>
      <c r="E31" s="26"/>
      <c r="F31" s="26"/>
      <c r="G31" s="213"/>
      <c r="H31" s="26"/>
      <c r="I31" s="30"/>
      <c r="J31" s="30"/>
      <c r="K31" s="30"/>
      <c r="L31" s="30"/>
      <c r="M31" s="5"/>
      <c r="N31" s="17"/>
      <c r="O31" s="17"/>
      <c r="P31" s="17"/>
      <c r="Q31" s="47"/>
      <c r="R31" s="48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26"/>
      <c r="B32" s="26"/>
      <c r="C32" s="26"/>
      <c r="D32" s="26"/>
      <c r="E32" s="26"/>
      <c r="F32" s="26"/>
      <c r="G32" s="213"/>
      <c r="H32" s="64"/>
      <c r="I32" s="64"/>
      <c r="J32" s="30"/>
      <c r="K32" s="30"/>
      <c r="L32" s="30"/>
      <c r="M32" s="5"/>
      <c r="N32" s="17"/>
      <c r="O32" s="17"/>
      <c r="P32" s="17"/>
      <c r="Q32" s="47"/>
      <c r="R32" s="48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30"/>
      <c r="J33" s="30"/>
      <c r="K33" s="30"/>
      <c r="L33" s="30"/>
      <c r="M33" s="5"/>
      <c r="N33" s="17"/>
      <c r="O33" s="17"/>
      <c r="P33" s="17"/>
      <c r="Q33" s="47"/>
      <c r="R33" s="48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26"/>
      <c r="B34" s="26"/>
      <c r="C34" s="220"/>
      <c r="D34" s="213"/>
      <c r="E34" s="213"/>
      <c r="F34" s="65"/>
      <c r="G34" s="26"/>
      <c r="H34" s="26"/>
      <c r="I34" s="30"/>
      <c r="J34" s="30"/>
      <c r="K34" s="30"/>
      <c r="L34" s="30"/>
      <c r="M34" s="5"/>
      <c r="N34" s="17"/>
      <c r="O34" s="17"/>
      <c r="P34" s="17"/>
      <c r="Q34" s="47"/>
      <c r="R34" s="48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26"/>
      <c r="B35" s="26"/>
      <c r="C35" s="213"/>
      <c r="D35" s="213"/>
      <c r="E35" s="213"/>
      <c r="F35" s="65"/>
      <c r="G35" s="218"/>
      <c r="H35" s="213"/>
      <c r="I35" s="30"/>
      <c r="J35" s="30"/>
      <c r="K35" s="30"/>
      <c r="L35" s="30"/>
      <c r="M35" s="5"/>
      <c r="N35" s="17"/>
      <c r="O35" s="17"/>
      <c r="P35" s="17"/>
      <c r="Q35" s="47"/>
      <c r="R35" s="48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26"/>
      <c r="B36" s="26"/>
      <c r="C36" s="216"/>
      <c r="D36" s="213"/>
      <c r="E36" s="66"/>
      <c r="F36" s="66"/>
      <c r="G36" s="213"/>
      <c r="H36" s="213"/>
      <c r="I36" s="30"/>
      <c r="J36" s="30"/>
      <c r="K36" s="30"/>
      <c r="L36" s="30"/>
      <c r="M36" s="5"/>
      <c r="N36" s="17"/>
      <c r="O36" s="17"/>
      <c r="P36" s="17"/>
      <c r="Q36" s="67"/>
      <c r="R36" s="68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69"/>
      <c r="B37" s="69"/>
      <c r="C37" s="217"/>
      <c r="D37" s="213"/>
      <c r="E37" s="70"/>
      <c r="F37" s="70"/>
      <c r="G37" s="69"/>
      <c r="H37" s="71"/>
      <c r="I37" s="71"/>
      <c r="J37" s="71"/>
      <c r="K37" s="71"/>
      <c r="L37" s="71"/>
      <c r="M37" s="5"/>
      <c r="N37" s="17"/>
      <c r="O37" s="17"/>
      <c r="P37" s="17"/>
      <c r="Q37" s="72"/>
      <c r="R37" s="72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69"/>
      <c r="B38" s="69"/>
      <c r="C38" s="217"/>
      <c r="D38" s="213"/>
      <c r="E38" s="70"/>
      <c r="F38" s="70"/>
      <c r="G38" s="214"/>
      <c r="H38" s="215"/>
      <c r="I38" s="215"/>
      <c r="J38" s="71"/>
      <c r="K38" s="71"/>
      <c r="L38" s="71"/>
      <c r="M38" s="5"/>
      <c r="N38" s="17"/>
      <c r="O38" s="17"/>
      <c r="P38" s="17"/>
      <c r="Q38" s="72"/>
      <c r="R38" s="72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69"/>
      <c r="B39" s="69"/>
      <c r="C39" s="217"/>
      <c r="D39" s="213"/>
      <c r="E39" s="70"/>
      <c r="F39" s="70"/>
      <c r="G39" s="213"/>
      <c r="H39" s="213"/>
      <c r="I39" s="213"/>
      <c r="J39" s="71"/>
      <c r="K39" s="71"/>
      <c r="L39" s="71"/>
      <c r="M39" s="5"/>
      <c r="N39" s="17"/>
      <c r="O39" s="17"/>
      <c r="P39" s="17"/>
      <c r="Q39" s="72"/>
      <c r="R39" s="72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69"/>
      <c r="B40" s="69"/>
      <c r="C40" s="217"/>
      <c r="D40" s="213"/>
      <c r="E40" s="70"/>
      <c r="F40" s="70"/>
      <c r="G40" s="213"/>
      <c r="H40" s="213"/>
      <c r="I40" s="213"/>
      <c r="J40" s="71"/>
      <c r="K40" s="71"/>
      <c r="L40" s="71"/>
      <c r="M40" s="5"/>
      <c r="N40" s="17"/>
      <c r="O40" s="17"/>
      <c r="P40" s="17"/>
      <c r="Q40" s="72"/>
      <c r="R40" s="72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69"/>
      <c r="B41" s="69"/>
      <c r="C41" s="217"/>
      <c r="D41" s="213"/>
      <c r="E41" s="70"/>
      <c r="F41" s="70"/>
      <c r="G41" s="69"/>
      <c r="H41" s="69"/>
      <c r="I41" s="71"/>
      <c r="J41" s="71"/>
      <c r="K41" s="71"/>
      <c r="L41" s="71"/>
      <c r="M41" s="5"/>
      <c r="N41" s="17"/>
      <c r="O41" s="72"/>
      <c r="P41" s="72"/>
      <c r="Q41" s="72"/>
      <c r="R41" s="72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69"/>
      <c r="B42" s="69"/>
      <c r="C42" s="217"/>
      <c r="D42" s="213"/>
      <c r="E42" s="73"/>
      <c r="F42" s="73"/>
      <c r="G42" s="69"/>
      <c r="H42" s="69"/>
      <c r="I42" s="71"/>
      <c r="J42" s="71"/>
      <c r="K42" s="71"/>
      <c r="L42" s="71"/>
      <c r="M42" s="5"/>
      <c r="N42" s="72"/>
      <c r="O42" s="72"/>
      <c r="P42" s="72"/>
      <c r="Q42" s="72"/>
      <c r="R42" s="72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69"/>
      <c r="B43" s="69"/>
      <c r="C43" s="74"/>
      <c r="D43" s="74"/>
      <c r="E43" s="74"/>
      <c r="F43" s="74"/>
      <c r="G43" s="214"/>
      <c r="H43" s="215"/>
      <c r="I43" s="215"/>
      <c r="J43" s="71"/>
      <c r="K43" s="71"/>
      <c r="L43" s="71"/>
      <c r="M43" s="5"/>
      <c r="N43" s="72"/>
      <c r="O43" s="72"/>
      <c r="P43" s="72"/>
      <c r="Q43" s="72"/>
      <c r="R43" s="72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69"/>
      <c r="B44" s="69"/>
      <c r="C44" s="75"/>
      <c r="D44" s="76"/>
      <c r="E44" s="77"/>
      <c r="F44" s="77"/>
      <c r="G44" s="213"/>
      <c r="H44" s="213"/>
      <c r="I44" s="213"/>
      <c r="J44" s="71"/>
      <c r="K44" s="71"/>
      <c r="L44" s="71"/>
      <c r="M44" s="5"/>
      <c r="N44" s="72"/>
      <c r="O44" s="72"/>
      <c r="P44" s="72"/>
      <c r="Q44" s="72"/>
      <c r="R44" s="72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71"/>
      <c r="B45" s="71"/>
      <c r="C45" s="75"/>
      <c r="D45" s="78"/>
      <c r="E45" s="79"/>
      <c r="F45" s="79"/>
      <c r="G45" s="213"/>
      <c r="H45" s="213"/>
      <c r="I45" s="213"/>
      <c r="J45" s="80"/>
      <c r="K45" s="80"/>
      <c r="L45" s="8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71"/>
      <c r="B46" s="71"/>
      <c r="C46" s="75"/>
      <c r="D46" s="81"/>
      <c r="E46" s="79"/>
      <c r="F46" s="79"/>
      <c r="G46" s="71"/>
      <c r="H46" s="71"/>
      <c r="I46" s="71"/>
      <c r="J46" s="71"/>
      <c r="K46" s="71"/>
      <c r="L46" s="7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71"/>
      <c r="B47" s="71"/>
      <c r="C47" s="82"/>
      <c r="D47" s="83"/>
      <c r="E47" s="84"/>
      <c r="F47" s="84"/>
      <c r="G47" s="71"/>
      <c r="H47" s="71"/>
      <c r="I47" s="71"/>
      <c r="J47" s="71"/>
      <c r="K47" s="71"/>
      <c r="L47" s="7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71"/>
      <c r="B48" s="71"/>
      <c r="C48" s="84"/>
      <c r="D48" s="85"/>
      <c r="E48" s="86"/>
      <c r="F48" s="86"/>
      <c r="G48" s="71"/>
      <c r="H48" s="71"/>
      <c r="I48" s="71"/>
      <c r="J48" s="71"/>
      <c r="K48" s="71"/>
      <c r="L48" s="7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71"/>
      <c r="B49" s="71"/>
      <c r="C49" s="84"/>
      <c r="D49" s="85"/>
      <c r="E49" s="84"/>
      <c r="F49" s="84"/>
      <c r="G49" s="71"/>
      <c r="H49" s="71"/>
      <c r="I49" s="71"/>
      <c r="J49" s="71"/>
      <c r="K49" s="71"/>
      <c r="L49" s="7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71"/>
      <c r="B50" s="71"/>
      <c r="C50" s="69"/>
      <c r="D50" s="69"/>
      <c r="E50" s="69"/>
      <c r="F50" s="69"/>
      <c r="G50" s="88"/>
      <c r="H50" s="88"/>
      <c r="I50" s="88"/>
      <c r="J50" s="88"/>
      <c r="K50" s="88"/>
      <c r="L50" s="8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71"/>
      <c r="B51" s="71"/>
      <c r="C51" s="69"/>
      <c r="D51" s="69"/>
      <c r="E51" s="69"/>
      <c r="F51" s="69"/>
      <c r="G51" s="90"/>
      <c r="H51" s="91"/>
      <c r="I51" s="90"/>
      <c r="J51" s="91"/>
      <c r="K51" s="91"/>
      <c r="L51" s="9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71"/>
      <c r="B52" s="71"/>
      <c r="C52" s="69"/>
      <c r="D52" s="69"/>
      <c r="E52" s="69"/>
      <c r="F52" s="69"/>
      <c r="G52" s="90"/>
      <c r="H52" s="91"/>
      <c r="I52" s="90"/>
      <c r="J52" s="90"/>
      <c r="K52" s="91"/>
      <c r="L52" s="9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71"/>
      <c r="B53" s="71"/>
      <c r="C53" s="75"/>
      <c r="D53" s="81"/>
      <c r="E53" s="108"/>
      <c r="F53" s="108"/>
      <c r="G53" s="90"/>
      <c r="H53" s="91"/>
      <c r="I53" s="90"/>
      <c r="J53" s="90"/>
      <c r="K53" s="91"/>
      <c r="L53" s="9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71"/>
      <c r="B54" s="71"/>
      <c r="C54" s="69"/>
      <c r="D54" s="69"/>
      <c r="E54" s="69"/>
      <c r="F54" s="69"/>
      <c r="G54" s="90"/>
      <c r="H54" s="91"/>
      <c r="I54" s="90"/>
      <c r="J54" s="90"/>
      <c r="K54" s="91"/>
      <c r="L54" s="9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71"/>
      <c r="B55" s="71"/>
      <c r="C55" s="69"/>
      <c r="D55" s="69"/>
      <c r="E55" s="69"/>
      <c r="F55" s="69"/>
      <c r="G55" s="90"/>
      <c r="H55" s="91"/>
      <c r="I55" s="90"/>
      <c r="J55" s="90"/>
      <c r="K55" s="91"/>
      <c r="L55" s="9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71"/>
      <c r="B56" s="71"/>
      <c r="C56" s="69"/>
      <c r="D56" s="69"/>
      <c r="E56" s="69"/>
      <c r="F56" s="69"/>
      <c r="G56" s="90"/>
      <c r="H56" s="91"/>
      <c r="I56" s="90"/>
      <c r="J56" s="90"/>
      <c r="K56" s="91"/>
      <c r="L56" s="9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71"/>
      <c r="B57" s="71"/>
      <c r="C57" s="69"/>
      <c r="D57" s="69"/>
      <c r="E57" s="69"/>
      <c r="F57" s="69"/>
      <c r="G57" s="90"/>
      <c r="H57" s="91"/>
      <c r="I57" s="90"/>
      <c r="J57" s="90"/>
      <c r="K57" s="91"/>
      <c r="L57" s="9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71"/>
      <c r="B58" s="71"/>
      <c r="C58" s="69"/>
      <c r="D58" s="69"/>
      <c r="E58" s="69"/>
      <c r="F58" s="69"/>
      <c r="G58" s="90"/>
      <c r="H58" s="91"/>
      <c r="I58" s="90"/>
      <c r="J58" s="90"/>
      <c r="K58" s="91"/>
      <c r="L58" s="9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71"/>
      <c r="B59" s="71"/>
      <c r="C59" s="69"/>
      <c r="D59" s="69"/>
      <c r="E59" s="69"/>
      <c r="F59" s="69"/>
      <c r="G59" s="90"/>
      <c r="H59" s="91"/>
      <c r="I59" s="90"/>
      <c r="J59" s="90"/>
      <c r="K59" s="91"/>
      <c r="L59" s="9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71"/>
      <c r="B60" s="71"/>
      <c r="C60" s="69"/>
      <c r="D60" s="69"/>
      <c r="E60" s="69"/>
      <c r="F60" s="69"/>
      <c r="G60" s="90"/>
      <c r="H60" s="91"/>
      <c r="I60" s="90"/>
      <c r="J60" s="90"/>
      <c r="K60" s="91"/>
      <c r="L60" s="9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71"/>
      <c r="B61" s="71"/>
      <c r="C61" s="69"/>
      <c r="D61" s="69"/>
      <c r="E61" s="69"/>
      <c r="F61" s="69"/>
      <c r="G61" s="90"/>
      <c r="H61" s="91"/>
      <c r="I61" s="90"/>
      <c r="J61" s="90"/>
      <c r="K61" s="91"/>
      <c r="L61" s="9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71"/>
      <c r="B62" s="71"/>
      <c r="C62" s="69"/>
      <c r="D62" s="69"/>
      <c r="E62" s="69"/>
      <c r="F62" s="69"/>
      <c r="G62" s="90"/>
      <c r="H62" s="91"/>
      <c r="I62" s="90"/>
      <c r="J62" s="90"/>
      <c r="K62" s="91"/>
      <c r="L62" s="9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71"/>
      <c r="B63" s="71"/>
      <c r="C63" s="71"/>
      <c r="D63" s="71"/>
      <c r="E63" s="71"/>
      <c r="F63" s="71"/>
      <c r="G63" s="90"/>
      <c r="H63" s="91"/>
      <c r="I63" s="90"/>
      <c r="J63" s="90"/>
      <c r="K63" s="91"/>
      <c r="L63" s="9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71"/>
      <c r="B64" s="71"/>
      <c r="C64" s="71"/>
      <c r="D64" s="71"/>
      <c r="E64" s="71"/>
      <c r="F64" s="71"/>
      <c r="G64" s="90"/>
      <c r="H64" s="91"/>
      <c r="I64" s="90"/>
      <c r="J64" s="90"/>
      <c r="K64" s="91"/>
      <c r="L64" s="9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71"/>
      <c r="B65" s="71"/>
      <c r="C65" s="71"/>
      <c r="D65" s="71"/>
      <c r="E65" s="71"/>
      <c r="F65" s="71"/>
      <c r="G65" s="90"/>
      <c r="H65" s="91"/>
      <c r="I65" s="90"/>
      <c r="J65" s="90"/>
      <c r="K65" s="91"/>
      <c r="L65" s="9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71"/>
      <c r="B66" s="71"/>
      <c r="C66" s="71"/>
      <c r="D66" s="71"/>
      <c r="E66" s="71"/>
      <c r="F66" s="71"/>
      <c r="G66" s="90"/>
      <c r="H66" s="91"/>
      <c r="I66" s="90"/>
      <c r="J66" s="90"/>
      <c r="K66" s="91"/>
      <c r="L66" s="9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71"/>
      <c r="B67" s="71"/>
      <c r="C67" s="71"/>
      <c r="D67" s="71"/>
      <c r="E67" s="71"/>
      <c r="F67" s="71"/>
      <c r="G67" s="90"/>
      <c r="H67" s="91"/>
      <c r="I67" s="90"/>
      <c r="J67" s="90"/>
      <c r="K67" s="91"/>
      <c r="L67" s="9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71"/>
      <c r="B68" s="71"/>
      <c r="C68" s="71"/>
      <c r="D68" s="71"/>
      <c r="E68" s="71"/>
      <c r="F68" s="71"/>
      <c r="G68" s="90"/>
      <c r="H68" s="91"/>
      <c r="I68" s="90"/>
      <c r="J68" s="90"/>
      <c r="K68" s="91"/>
      <c r="L68" s="9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71"/>
      <c r="B69" s="71"/>
      <c r="C69" s="71"/>
      <c r="D69" s="71"/>
      <c r="E69" s="71"/>
      <c r="F69" s="71"/>
      <c r="G69" s="90"/>
      <c r="H69" s="91"/>
      <c r="I69" s="90"/>
      <c r="J69" s="90"/>
      <c r="K69" s="91"/>
      <c r="L69" s="9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71"/>
      <c r="B70" s="71"/>
      <c r="C70" s="71"/>
      <c r="D70" s="71"/>
      <c r="E70" s="71"/>
      <c r="F70" s="71"/>
      <c r="G70" s="90"/>
      <c r="H70" s="91"/>
      <c r="I70" s="90"/>
      <c r="J70" s="90"/>
      <c r="K70" s="91"/>
      <c r="L70" s="9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71"/>
      <c r="B71" s="71"/>
      <c r="C71" s="71"/>
      <c r="D71" s="71"/>
      <c r="E71" s="71"/>
      <c r="F71" s="71"/>
      <c r="G71" s="90"/>
      <c r="H71" s="91"/>
      <c r="I71" s="90"/>
      <c r="J71" s="90"/>
      <c r="K71" s="91"/>
      <c r="L71" s="9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71"/>
      <c r="B72" s="71"/>
      <c r="C72" s="71"/>
      <c r="D72" s="71"/>
      <c r="E72" s="71"/>
      <c r="F72" s="71"/>
      <c r="G72" s="90"/>
      <c r="H72" s="91"/>
      <c r="I72" s="90"/>
      <c r="J72" s="90"/>
      <c r="K72" s="91"/>
      <c r="L72" s="9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71"/>
      <c r="B73" s="71"/>
      <c r="C73" s="71"/>
      <c r="D73" s="71"/>
      <c r="E73" s="71"/>
      <c r="F73" s="71"/>
      <c r="G73" s="90"/>
      <c r="H73" s="91"/>
      <c r="I73" s="90"/>
      <c r="J73" s="90"/>
      <c r="K73" s="91"/>
      <c r="L73" s="9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71"/>
      <c r="B74" s="71"/>
      <c r="C74" s="71"/>
      <c r="D74" s="71"/>
      <c r="E74" s="71"/>
      <c r="F74" s="71"/>
      <c r="G74" s="90"/>
      <c r="H74" s="91"/>
      <c r="I74" s="90"/>
      <c r="J74" s="90"/>
      <c r="K74" s="91"/>
      <c r="L74" s="9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71"/>
      <c r="B75" s="71"/>
      <c r="C75" s="71"/>
      <c r="D75" s="71"/>
      <c r="E75" s="71"/>
      <c r="F75" s="71"/>
      <c r="G75" s="90"/>
      <c r="H75" s="91"/>
      <c r="I75" s="90"/>
      <c r="J75" s="90"/>
      <c r="K75" s="91"/>
      <c r="L75" s="9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71"/>
      <c r="B76" s="71"/>
      <c r="C76" s="71"/>
      <c r="D76" s="71"/>
      <c r="E76" s="71"/>
      <c r="F76" s="71"/>
      <c r="G76" s="90"/>
      <c r="H76" s="91"/>
      <c r="I76" s="90"/>
      <c r="J76" s="90"/>
      <c r="K76" s="91"/>
      <c r="L76" s="9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71"/>
      <c r="B77" s="71"/>
      <c r="C77" s="71"/>
      <c r="D77" s="71"/>
      <c r="E77" s="71"/>
      <c r="F77" s="71"/>
      <c r="G77" s="90"/>
      <c r="H77" s="91"/>
      <c r="I77" s="90"/>
      <c r="J77" s="90"/>
      <c r="K77" s="91"/>
      <c r="L77" s="9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71"/>
      <c r="B78" s="71"/>
      <c r="C78" s="71"/>
      <c r="D78" s="71"/>
      <c r="E78" s="71"/>
      <c r="F78" s="71"/>
      <c r="G78" s="90"/>
      <c r="H78" s="91"/>
      <c r="I78" s="90"/>
      <c r="J78" s="90"/>
      <c r="K78" s="91"/>
      <c r="L78" s="9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71"/>
      <c r="B79" s="71"/>
      <c r="C79" s="71"/>
      <c r="D79" s="71"/>
      <c r="E79" s="71"/>
      <c r="F79" s="71"/>
      <c r="G79" s="90"/>
      <c r="H79" s="91"/>
      <c r="I79" s="90"/>
      <c r="J79" s="90"/>
      <c r="K79" s="91"/>
      <c r="L79" s="9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71"/>
      <c r="B80" s="71"/>
      <c r="C80" s="71"/>
      <c r="D80" s="71"/>
      <c r="E80" s="71"/>
      <c r="F80" s="71"/>
      <c r="G80" s="90"/>
      <c r="H80" s="91"/>
      <c r="I80" s="90"/>
      <c r="J80" s="90"/>
      <c r="K80" s="91"/>
      <c r="L80" s="9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71"/>
      <c r="B81" s="71"/>
      <c r="C81" s="71"/>
      <c r="D81" s="71"/>
      <c r="E81" s="71"/>
      <c r="F81" s="71"/>
      <c r="G81" s="90"/>
      <c r="H81" s="91"/>
      <c r="I81" s="90"/>
      <c r="J81" s="90"/>
      <c r="K81" s="91"/>
      <c r="L81" s="9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71"/>
      <c r="B82" s="71"/>
      <c r="C82" s="71"/>
      <c r="D82" s="71"/>
      <c r="E82" s="71"/>
      <c r="F82" s="71"/>
      <c r="G82" s="90"/>
      <c r="H82" s="91"/>
      <c r="I82" s="90"/>
      <c r="J82" s="90"/>
      <c r="K82" s="91"/>
      <c r="L82" s="9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71"/>
      <c r="B83" s="71"/>
      <c r="C83" s="71"/>
      <c r="D83" s="71"/>
      <c r="E83" s="71"/>
      <c r="F83" s="71"/>
      <c r="G83" s="90"/>
      <c r="H83" s="91"/>
      <c r="I83" s="90"/>
      <c r="J83" s="90"/>
      <c r="K83" s="91"/>
      <c r="L83" s="9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71"/>
      <c r="B84" s="71"/>
      <c r="C84" s="71"/>
      <c r="D84" s="71"/>
      <c r="E84" s="71"/>
      <c r="F84" s="71"/>
      <c r="G84" s="90"/>
      <c r="H84" s="91"/>
      <c r="I84" s="90"/>
      <c r="J84" s="90"/>
      <c r="K84" s="91"/>
      <c r="L84" s="9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71"/>
      <c r="B85" s="71"/>
      <c r="C85" s="71"/>
      <c r="D85" s="71"/>
      <c r="E85" s="71"/>
      <c r="F85" s="71"/>
      <c r="G85" s="90"/>
      <c r="H85" s="91"/>
      <c r="I85" s="90"/>
      <c r="J85" s="90"/>
      <c r="K85" s="91"/>
      <c r="L85" s="9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71"/>
      <c r="B86" s="71"/>
      <c r="C86" s="71"/>
      <c r="D86" s="71"/>
      <c r="E86" s="71"/>
      <c r="F86" s="71"/>
      <c r="G86" s="90"/>
      <c r="H86" s="91"/>
      <c r="I86" s="90"/>
      <c r="J86" s="90"/>
      <c r="K86" s="91"/>
      <c r="L86" s="9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71"/>
      <c r="B87" s="71"/>
      <c r="C87" s="71"/>
      <c r="D87" s="71"/>
      <c r="E87" s="71"/>
      <c r="F87" s="71"/>
      <c r="G87" s="90"/>
      <c r="H87" s="91"/>
      <c r="I87" s="90"/>
      <c r="J87" s="90"/>
      <c r="K87" s="91"/>
      <c r="L87" s="9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71"/>
      <c r="B88" s="71"/>
      <c r="C88" s="71"/>
      <c r="D88" s="71"/>
      <c r="E88" s="71"/>
      <c r="F88" s="71"/>
      <c r="G88" s="90"/>
      <c r="H88" s="91"/>
      <c r="I88" s="90"/>
      <c r="J88" s="90"/>
      <c r="K88" s="91"/>
      <c r="L88" s="9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71"/>
      <c r="B89" s="71"/>
      <c r="C89" s="71"/>
      <c r="D89" s="71"/>
      <c r="E89" s="71"/>
      <c r="F89" s="71"/>
      <c r="G89" s="90"/>
      <c r="H89" s="91"/>
      <c r="I89" s="90"/>
      <c r="J89" s="90"/>
      <c r="K89" s="91"/>
      <c r="L89" s="9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71"/>
      <c r="B90" s="71"/>
      <c r="C90" s="71"/>
      <c r="D90" s="71"/>
      <c r="E90" s="71"/>
      <c r="F90" s="71"/>
      <c r="G90" s="90"/>
      <c r="H90" s="91"/>
      <c r="I90" s="90"/>
      <c r="J90" s="90"/>
      <c r="K90" s="91"/>
      <c r="L90" s="9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71"/>
      <c r="B91" s="71"/>
      <c r="C91" s="71"/>
      <c r="D91" s="71"/>
      <c r="E91" s="71"/>
      <c r="F91" s="71"/>
      <c r="G91" s="90"/>
      <c r="H91" s="91"/>
      <c r="I91" s="90"/>
      <c r="J91" s="90"/>
      <c r="K91" s="91"/>
      <c r="L91" s="9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1:27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27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27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27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27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27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27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27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27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2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27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27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27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27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27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27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1:27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1:27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1:27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1:2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1:27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1:27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1:27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</row>
    <row r="221" spans="1:27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</row>
    <row r="222" spans="1:27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</row>
    <row r="223" spans="1:27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</row>
    <row r="224" spans="1:27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</row>
    <row r="225" spans="1:27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</row>
    <row r="226" spans="1:27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</row>
    <row r="227" spans="1:27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</row>
    <row r="228" spans="1:27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</row>
    <row r="229" spans="1:27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</row>
    <row r="230" spans="1:27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</row>
    <row r="231" spans="1:27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</row>
    <row r="232" spans="1:27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</row>
    <row r="233" spans="1:27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</row>
    <row r="234" spans="1:27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</row>
    <row r="235" spans="1:27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</row>
    <row r="236" spans="1:27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</row>
    <row r="237" spans="1:27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</row>
    <row r="238" spans="1:27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</row>
    <row r="239" spans="1:27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</row>
    <row r="240" spans="1:27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</row>
    <row r="241" spans="1:27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</row>
    <row r="242" spans="1:27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</row>
    <row r="243" spans="1:27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</row>
    <row r="244" spans="1:27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</row>
    <row r="245" spans="1:27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</row>
    <row r="246" spans="1:27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</row>
    <row r="247" spans="1:27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</row>
    <row r="248" spans="1:27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</row>
    <row r="249" spans="1:27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</row>
    <row r="250" spans="1:27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</row>
    <row r="251" spans="1:27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</row>
    <row r="252" spans="1:27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</row>
    <row r="253" spans="1:27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</row>
    <row r="254" spans="1:27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</row>
    <row r="255" spans="1:27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</row>
    <row r="256" spans="1:27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</row>
    <row r="257" spans="1:27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</row>
    <row r="258" spans="1:27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</row>
    <row r="259" spans="1:27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</row>
    <row r="260" spans="1:27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</row>
    <row r="261" spans="1:27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</row>
    <row r="262" spans="1:27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</row>
    <row r="263" spans="1:27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</row>
    <row r="264" spans="1:27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</row>
    <row r="265" spans="1:27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</row>
    <row r="266" spans="1:27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</row>
    <row r="267" spans="1:27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</row>
    <row r="268" spans="1:27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</row>
    <row r="269" spans="1:27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</row>
    <row r="270" spans="1:27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</row>
    <row r="271" spans="1:27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</row>
    <row r="272" spans="1:27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</row>
    <row r="273" spans="1:27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</row>
    <row r="274" spans="1:27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</row>
    <row r="275" spans="1:27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</row>
    <row r="276" spans="1:27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</row>
    <row r="277" spans="1:27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</row>
    <row r="278" spans="1:27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</row>
    <row r="279" spans="1:27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</row>
    <row r="280" spans="1:27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</row>
    <row r="281" spans="1:27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</row>
    <row r="282" spans="1:27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</row>
    <row r="283" spans="1:27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</row>
    <row r="284" spans="1:27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</row>
    <row r="285" spans="1:27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</row>
    <row r="286" spans="1:27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</row>
    <row r="287" spans="1:27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</row>
    <row r="288" spans="1:27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</row>
    <row r="289" spans="1:27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</row>
    <row r="290" spans="1:27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</row>
    <row r="291" spans="1:27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</row>
    <row r="292" spans="1:27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</row>
    <row r="293" spans="1:27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</row>
    <row r="294" spans="1:27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</row>
    <row r="295" spans="1:27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</row>
    <row r="296" spans="1:27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</row>
    <row r="297" spans="1:27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</row>
    <row r="298" spans="1:27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</row>
    <row r="299" spans="1:27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</row>
    <row r="300" spans="1:27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</row>
    <row r="301" spans="1:27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</row>
    <row r="302" spans="1:27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</row>
    <row r="303" spans="1:27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</row>
    <row r="304" spans="1:27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</row>
    <row r="305" spans="1:27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</row>
    <row r="306" spans="1:27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</row>
    <row r="307" spans="1:27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</row>
    <row r="308" spans="1:27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</row>
    <row r="309" spans="1:27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</row>
    <row r="310" spans="1:27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</row>
    <row r="311" spans="1:27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</row>
    <row r="312" spans="1:27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</row>
    <row r="313" spans="1:27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</row>
    <row r="314" spans="1:27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</row>
    <row r="315" spans="1:27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</row>
    <row r="316" spans="1:27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</row>
    <row r="317" spans="1:27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</row>
    <row r="318" spans="1:27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</row>
    <row r="319" spans="1:27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</row>
    <row r="320" spans="1:27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</row>
    <row r="321" spans="1:27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</row>
    <row r="322" spans="1:27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</row>
    <row r="323" spans="1:27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</row>
    <row r="324" spans="1:27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</row>
    <row r="325" spans="1:27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</row>
    <row r="326" spans="1:27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</row>
    <row r="327" spans="1:27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</row>
    <row r="328" spans="1:27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</row>
    <row r="329" spans="1:27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</row>
    <row r="330" spans="1:27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</row>
    <row r="331" spans="1:27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</row>
    <row r="332" spans="1:27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</row>
    <row r="333" spans="1:27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</row>
    <row r="334" spans="1:27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</row>
    <row r="335" spans="1:27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</row>
    <row r="336" spans="1:27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</row>
    <row r="337" spans="1:27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</row>
    <row r="338" spans="1:27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</row>
    <row r="339" spans="1:27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</row>
    <row r="340" spans="1:27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</row>
    <row r="341" spans="1:27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</row>
    <row r="342" spans="1:27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</row>
    <row r="343" spans="1:27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</row>
    <row r="344" spans="1:27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</row>
    <row r="345" spans="1:27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</row>
    <row r="346" spans="1:27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</row>
    <row r="347" spans="1:27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</row>
    <row r="348" spans="1:27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</row>
    <row r="349" spans="1:27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</row>
    <row r="350" spans="1:27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</row>
    <row r="351" spans="1:27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</row>
    <row r="352" spans="1:27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</row>
    <row r="353" spans="1:27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</row>
    <row r="354" spans="1:27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</row>
    <row r="355" spans="1:27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</row>
    <row r="356" spans="1:27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</row>
    <row r="357" spans="1:27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</row>
    <row r="358" spans="1:27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</row>
    <row r="359" spans="1:27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</row>
    <row r="360" spans="1:27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</row>
    <row r="361" spans="1:27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</row>
    <row r="362" spans="1:27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</row>
    <row r="363" spans="1:27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</row>
    <row r="364" spans="1:27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</row>
    <row r="365" spans="1:27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</row>
    <row r="366" spans="1:27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</row>
    <row r="367" spans="1:27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</row>
    <row r="368" spans="1:27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</row>
    <row r="369" spans="1:27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</row>
    <row r="370" spans="1:27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</row>
    <row r="371" spans="1:27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</row>
    <row r="372" spans="1:27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</row>
    <row r="373" spans="1:27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</row>
    <row r="374" spans="1:27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</row>
    <row r="375" spans="1:27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</row>
    <row r="376" spans="1:27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</row>
    <row r="377" spans="1:27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</row>
    <row r="378" spans="1:27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</row>
    <row r="379" spans="1:27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</row>
    <row r="380" spans="1:27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</row>
    <row r="381" spans="1:27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</row>
    <row r="382" spans="1:27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</row>
    <row r="383" spans="1:27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</row>
    <row r="384" spans="1:27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</row>
    <row r="385" spans="1:27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</row>
    <row r="386" spans="1:27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</row>
    <row r="387" spans="1:27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</row>
    <row r="388" spans="1:27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</row>
    <row r="389" spans="1:27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</row>
    <row r="390" spans="1:27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</row>
    <row r="391" spans="1:27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</row>
    <row r="392" spans="1:27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</row>
    <row r="393" spans="1:27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</row>
    <row r="394" spans="1:27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</row>
    <row r="395" spans="1:27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</row>
    <row r="396" spans="1:27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</row>
    <row r="397" spans="1:27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</row>
    <row r="398" spans="1:27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</row>
    <row r="399" spans="1:27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</row>
    <row r="400" spans="1:27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</row>
    <row r="401" spans="1:27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</row>
    <row r="402" spans="1:27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</row>
    <row r="403" spans="1:27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</row>
    <row r="404" spans="1:27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</row>
    <row r="405" spans="1:27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</row>
    <row r="406" spans="1:27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</row>
    <row r="407" spans="1:27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</row>
    <row r="408" spans="1:27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</row>
    <row r="409" spans="1:27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</row>
    <row r="410" spans="1:27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</row>
    <row r="411" spans="1:27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</row>
    <row r="412" spans="1:27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</row>
    <row r="413" spans="1:27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</row>
    <row r="414" spans="1:27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</row>
    <row r="415" spans="1:27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</row>
    <row r="416" spans="1:27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</row>
    <row r="417" spans="1:27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</row>
    <row r="418" spans="1:27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</row>
    <row r="419" spans="1:27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</row>
    <row r="420" spans="1:27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</row>
    <row r="421" spans="1:27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</row>
    <row r="422" spans="1:27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</row>
    <row r="423" spans="1:27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</row>
    <row r="424" spans="1:27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</row>
    <row r="425" spans="1:27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</row>
    <row r="426" spans="1:27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</row>
    <row r="427" spans="1:27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</row>
    <row r="428" spans="1:27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</row>
    <row r="429" spans="1:27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</row>
    <row r="430" spans="1:27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</row>
    <row r="431" spans="1:27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</row>
    <row r="432" spans="1:27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</row>
    <row r="433" spans="1:27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</row>
    <row r="434" spans="1:27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</row>
    <row r="435" spans="1:27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</row>
    <row r="436" spans="1:27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</row>
    <row r="437" spans="1:27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</row>
    <row r="438" spans="1:27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</row>
    <row r="439" spans="1:27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</row>
    <row r="440" spans="1:27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</row>
    <row r="441" spans="1:27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</row>
    <row r="442" spans="1:27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</row>
    <row r="443" spans="1:27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</row>
    <row r="444" spans="1:27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</row>
    <row r="445" spans="1:27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</row>
    <row r="446" spans="1:27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</row>
    <row r="447" spans="1:27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</row>
    <row r="448" spans="1:27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</row>
    <row r="449" spans="1:27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</row>
    <row r="450" spans="1:27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</row>
    <row r="451" spans="1:27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</row>
    <row r="452" spans="1:27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</row>
    <row r="453" spans="1:27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</row>
    <row r="454" spans="1:27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</row>
    <row r="455" spans="1:27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</row>
    <row r="456" spans="1:27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</row>
    <row r="457" spans="1:27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</row>
    <row r="458" spans="1:27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</row>
    <row r="459" spans="1:27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</row>
    <row r="460" spans="1:27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</row>
    <row r="461" spans="1:27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</row>
    <row r="462" spans="1:27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</row>
    <row r="463" spans="1:27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</row>
    <row r="464" spans="1:27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</row>
    <row r="465" spans="1:27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</row>
    <row r="466" spans="1:27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</row>
    <row r="467" spans="1:27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</row>
    <row r="468" spans="1:27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</row>
    <row r="469" spans="1:27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</row>
    <row r="470" spans="1:27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</row>
    <row r="471" spans="1:27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</row>
    <row r="472" spans="1:27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</row>
    <row r="473" spans="1:27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</row>
    <row r="474" spans="1:27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</row>
    <row r="475" spans="1:27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</row>
    <row r="476" spans="1:27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</row>
    <row r="477" spans="1:27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</row>
    <row r="478" spans="1:27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</row>
    <row r="479" spans="1:27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</row>
    <row r="480" spans="1:27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</row>
    <row r="481" spans="1:27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</row>
    <row r="482" spans="1:27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</row>
    <row r="483" spans="1:27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</row>
    <row r="484" spans="1:27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</row>
    <row r="485" spans="1:27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</row>
    <row r="486" spans="1:27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</row>
    <row r="487" spans="1:27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</row>
    <row r="488" spans="1:27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</row>
    <row r="489" spans="1:27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</row>
    <row r="490" spans="1:27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</row>
    <row r="491" spans="1:27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</row>
    <row r="492" spans="1:27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</row>
    <row r="493" spans="1:27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</row>
    <row r="494" spans="1:27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</row>
    <row r="495" spans="1:27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</row>
    <row r="496" spans="1:27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</row>
    <row r="497" spans="1:27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</row>
    <row r="498" spans="1:27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</row>
    <row r="499" spans="1:27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</row>
    <row r="500" spans="1:27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</row>
    <row r="501" spans="1:27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</row>
    <row r="502" spans="1:27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</row>
    <row r="503" spans="1:27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</row>
    <row r="504" spans="1:27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</row>
    <row r="505" spans="1:27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</row>
    <row r="506" spans="1:27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</row>
    <row r="507" spans="1:27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</row>
    <row r="508" spans="1:27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</row>
    <row r="509" spans="1:27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</row>
    <row r="510" spans="1:27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</row>
    <row r="511" spans="1:27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</row>
    <row r="512" spans="1:27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</row>
    <row r="513" spans="1:27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</row>
    <row r="514" spans="1:27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</row>
    <row r="515" spans="1:27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</row>
    <row r="516" spans="1:27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</row>
    <row r="517" spans="1:27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</row>
    <row r="518" spans="1:27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</row>
    <row r="519" spans="1:27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</row>
    <row r="520" spans="1:27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</row>
    <row r="521" spans="1:27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</row>
    <row r="522" spans="1:27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</row>
    <row r="523" spans="1:27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</row>
    <row r="524" spans="1:27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</row>
    <row r="525" spans="1:27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</row>
    <row r="526" spans="1:27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</row>
    <row r="527" spans="1:27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</row>
    <row r="528" spans="1:27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</row>
    <row r="529" spans="1:27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</row>
    <row r="530" spans="1:27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</row>
    <row r="531" spans="1:27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</row>
    <row r="532" spans="1:27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</row>
    <row r="533" spans="1:27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</row>
    <row r="534" spans="1:27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</row>
    <row r="535" spans="1:27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</row>
    <row r="536" spans="1:27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</row>
    <row r="537" spans="1:27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</row>
    <row r="538" spans="1:27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</row>
    <row r="539" spans="1:27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</row>
    <row r="540" spans="1:27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</row>
    <row r="541" spans="1:27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</row>
    <row r="542" spans="1:27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</row>
    <row r="543" spans="1:27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</row>
    <row r="544" spans="1:27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</row>
    <row r="545" spans="1:27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</row>
    <row r="546" spans="1:27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</row>
    <row r="547" spans="1:27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</row>
    <row r="548" spans="1:27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</row>
    <row r="549" spans="1:27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</row>
    <row r="550" spans="1:27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</row>
    <row r="551" spans="1:27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</row>
    <row r="552" spans="1:27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</row>
    <row r="553" spans="1:27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</row>
    <row r="554" spans="1:27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</row>
    <row r="555" spans="1:27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</row>
    <row r="556" spans="1:27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</row>
    <row r="557" spans="1:27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</row>
    <row r="558" spans="1:27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</row>
    <row r="559" spans="1:27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</row>
    <row r="560" spans="1:27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</row>
    <row r="561" spans="1:27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</row>
    <row r="562" spans="1:27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</row>
    <row r="563" spans="1:27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</row>
    <row r="564" spans="1:27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</row>
    <row r="565" spans="1:27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</row>
    <row r="566" spans="1:27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</row>
    <row r="567" spans="1:27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</row>
    <row r="568" spans="1:27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</row>
    <row r="569" spans="1:27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</row>
    <row r="570" spans="1:27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</row>
    <row r="571" spans="1:27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</row>
    <row r="572" spans="1:27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</row>
    <row r="573" spans="1:27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</row>
    <row r="574" spans="1:27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</row>
    <row r="575" spans="1:27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</row>
    <row r="576" spans="1:27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</row>
    <row r="577" spans="1:27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</row>
    <row r="578" spans="1:27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</row>
    <row r="579" spans="1:27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</row>
    <row r="580" spans="1:27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</row>
    <row r="581" spans="1:27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</row>
    <row r="582" spans="1:27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</row>
    <row r="583" spans="1:27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</row>
    <row r="584" spans="1:27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</row>
    <row r="585" spans="1:27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</row>
    <row r="586" spans="1:27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</row>
    <row r="587" spans="1:27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</row>
    <row r="588" spans="1:27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</row>
    <row r="589" spans="1:27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</row>
    <row r="590" spans="1:27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</row>
    <row r="591" spans="1:27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</row>
    <row r="592" spans="1:27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</row>
    <row r="593" spans="1:27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</row>
    <row r="594" spans="1:27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</row>
    <row r="595" spans="1:27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</row>
    <row r="596" spans="1:27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</row>
    <row r="597" spans="1:27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</row>
    <row r="598" spans="1:27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</row>
    <row r="599" spans="1:27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</row>
    <row r="600" spans="1:27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</row>
    <row r="601" spans="1:27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</row>
    <row r="602" spans="1:27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</row>
    <row r="603" spans="1:27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</row>
    <row r="604" spans="1:27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</row>
    <row r="605" spans="1:27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</row>
    <row r="606" spans="1:27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</row>
    <row r="607" spans="1:27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</row>
    <row r="608" spans="1:27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</row>
    <row r="609" spans="1:27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</row>
    <row r="610" spans="1:27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</row>
    <row r="611" spans="1:27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</row>
    <row r="612" spans="1:27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</row>
    <row r="613" spans="1:27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</row>
    <row r="614" spans="1:27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</row>
    <row r="615" spans="1:27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</row>
    <row r="616" spans="1:27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</row>
    <row r="617" spans="1:27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</row>
    <row r="618" spans="1:27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</row>
    <row r="619" spans="1:27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</row>
    <row r="620" spans="1:27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</row>
    <row r="621" spans="1:27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</row>
    <row r="622" spans="1:27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</row>
    <row r="623" spans="1:27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</row>
    <row r="624" spans="1:27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</row>
    <row r="625" spans="1:27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</row>
    <row r="626" spans="1:27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</row>
    <row r="627" spans="1:27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</row>
    <row r="628" spans="1:27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</row>
    <row r="629" spans="1:27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</row>
    <row r="630" spans="1:27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</row>
    <row r="631" spans="1:27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</row>
    <row r="632" spans="1:27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</row>
    <row r="633" spans="1:27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</row>
    <row r="634" spans="1:27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</row>
    <row r="635" spans="1:27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</row>
    <row r="636" spans="1:27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</row>
    <row r="637" spans="1:27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</row>
    <row r="638" spans="1:27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</row>
    <row r="639" spans="1:27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</row>
    <row r="640" spans="1:27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</row>
    <row r="641" spans="1:27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</row>
    <row r="642" spans="1:27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</row>
    <row r="643" spans="1:27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</row>
    <row r="644" spans="1:27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</row>
    <row r="645" spans="1:27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</row>
    <row r="646" spans="1:27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</row>
    <row r="647" spans="1:27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</row>
    <row r="648" spans="1:27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</row>
    <row r="649" spans="1:27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</row>
    <row r="650" spans="1:27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</row>
    <row r="651" spans="1:27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</row>
    <row r="652" spans="1:27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</row>
    <row r="653" spans="1:27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</row>
    <row r="654" spans="1:27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</row>
    <row r="655" spans="1:27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</row>
    <row r="656" spans="1:27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</row>
    <row r="657" spans="1:27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</row>
    <row r="658" spans="1:27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</row>
    <row r="659" spans="1:27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</row>
    <row r="660" spans="1:27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</row>
    <row r="661" spans="1:27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</row>
    <row r="662" spans="1:27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</row>
    <row r="663" spans="1:27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</row>
    <row r="664" spans="1:27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</row>
    <row r="665" spans="1:27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</row>
    <row r="666" spans="1:27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</row>
    <row r="667" spans="1:27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</row>
    <row r="668" spans="1:27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</row>
    <row r="669" spans="1:27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</row>
    <row r="670" spans="1:27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</row>
    <row r="671" spans="1:27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</row>
    <row r="672" spans="1:27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</row>
    <row r="673" spans="1:27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</row>
    <row r="674" spans="1:27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</row>
    <row r="675" spans="1:27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</row>
    <row r="676" spans="1:27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</row>
    <row r="677" spans="1:27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</row>
    <row r="678" spans="1:27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</row>
    <row r="679" spans="1:27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</row>
    <row r="680" spans="1:27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</row>
    <row r="681" spans="1:27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</row>
    <row r="682" spans="1:27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</row>
    <row r="683" spans="1:27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</row>
    <row r="684" spans="1:27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</row>
    <row r="685" spans="1:27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</row>
    <row r="686" spans="1:27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</row>
    <row r="687" spans="1:27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</row>
    <row r="688" spans="1:27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</row>
    <row r="689" spans="1:27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</row>
    <row r="690" spans="1:27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</row>
    <row r="691" spans="1:27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</row>
    <row r="692" spans="1:27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</row>
    <row r="693" spans="1:27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</row>
    <row r="694" spans="1:27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</row>
    <row r="695" spans="1:27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</row>
    <row r="696" spans="1:27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</row>
    <row r="697" spans="1:27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</row>
    <row r="698" spans="1:27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</row>
    <row r="699" spans="1:27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</row>
    <row r="700" spans="1:27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</row>
    <row r="701" spans="1:27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</row>
    <row r="702" spans="1:27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</row>
    <row r="703" spans="1:27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</row>
    <row r="704" spans="1:27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</row>
    <row r="705" spans="1:27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</row>
    <row r="706" spans="1:27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</row>
    <row r="707" spans="1:27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</row>
    <row r="708" spans="1:27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</row>
    <row r="709" spans="1:27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</row>
    <row r="710" spans="1:27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</row>
    <row r="711" spans="1:27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</row>
    <row r="712" spans="1:27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</row>
    <row r="713" spans="1:27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</row>
    <row r="714" spans="1:27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</row>
    <row r="715" spans="1:27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</row>
    <row r="716" spans="1:27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</row>
    <row r="717" spans="1:27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</row>
    <row r="718" spans="1:27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</row>
    <row r="719" spans="1:27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</row>
    <row r="720" spans="1:27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</row>
    <row r="721" spans="1:27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</row>
    <row r="722" spans="1:27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</row>
    <row r="723" spans="1:27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</row>
    <row r="724" spans="1:27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</row>
    <row r="725" spans="1:27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</row>
    <row r="726" spans="1:27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</row>
    <row r="727" spans="1:27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</row>
    <row r="728" spans="1:27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</row>
    <row r="729" spans="1:27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</row>
    <row r="730" spans="1:27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</row>
    <row r="731" spans="1:27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</row>
    <row r="732" spans="1:27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</row>
    <row r="733" spans="1:27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</row>
    <row r="734" spans="1:27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</row>
    <row r="735" spans="1:27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</row>
    <row r="736" spans="1:27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</row>
    <row r="737" spans="1:27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</row>
    <row r="738" spans="1:27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</row>
    <row r="739" spans="1:27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</row>
    <row r="740" spans="1:27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</row>
    <row r="741" spans="1:27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</row>
    <row r="742" spans="1:27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</row>
    <row r="743" spans="1:27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</row>
    <row r="744" spans="1:27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</row>
    <row r="745" spans="1:27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</row>
    <row r="746" spans="1:27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</row>
    <row r="747" spans="1:27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</row>
    <row r="748" spans="1:27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</row>
    <row r="749" spans="1:27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</row>
    <row r="750" spans="1:27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</row>
    <row r="751" spans="1:27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</row>
    <row r="752" spans="1:27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</row>
    <row r="753" spans="1:27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</row>
    <row r="754" spans="1:27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</row>
    <row r="755" spans="1:27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</row>
    <row r="756" spans="1:27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</row>
    <row r="757" spans="1:27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</row>
    <row r="758" spans="1:27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</row>
    <row r="759" spans="1:27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</row>
    <row r="760" spans="1:27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</row>
    <row r="761" spans="1:27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</row>
    <row r="762" spans="1:27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</row>
    <row r="763" spans="1:27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</row>
    <row r="764" spans="1:27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</row>
    <row r="765" spans="1:27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</row>
    <row r="766" spans="1:27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</row>
    <row r="767" spans="1:27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</row>
    <row r="768" spans="1:27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</row>
    <row r="769" spans="1:27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</row>
    <row r="770" spans="1:27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</row>
    <row r="771" spans="1:27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</row>
    <row r="772" spans="1:27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</row>
    <row r="773" spans="1:27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</row>
    <row r="774" spans="1:27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</row>
    <row r="775" spans="1:27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</row>
    <row r="776" spans="1:27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</row>
    <row r="777" spans="1:27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</row>
    <row r="778" spans="1:27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</row>
    <row r="779" spans="1:27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</row>
    <row r="780" spans="1:27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</row>
    <row r="781" spans="1:27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</row>
    <row r="782" spans="1:27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</row>
    <row r="783" spans="1:27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</row>
    <row r="784" spans="1:27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</row>
    <row r="785" spans="1:27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</row>
    <row r="786" spans="1:27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</row>
    <row r="787" spans="1:27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</row>
    <row r="788" spans="1:27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</row>
    <row r="789" spans="1:27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</row>
    <row r="790" spans="1:27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</row>
    <row r="791" spans="1:27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</row>
    <row r="792" spans="1:27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</row>
    <row r="793" spans="1:27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</row>
    <row r="794" spans="1:27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</row>
    <row r="795" spans="1:27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</row>
    <row r="796" spans="1:27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</row>
    <row r="797" spans="1:27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</row>
    <row r="798" spans="1:27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</row>
    <row r="799" spans="1:27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</row>
    <row r="800" spans="1:27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</row>
    <row r="801" spans="1:27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</row>
    <row r="802" spans="1:27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</row>
    <row r="803" spans="1:27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</row>
    <row r="804" spans="1:27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</row>
    <row r="805" spans="1:27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</row>
    <row r="806" spans="1:27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</row>
    <row r="807" spans="1:27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</row>
    <row r="808" spans="1:27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</row>
    <row r="809" spans="1:27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</row>
    <row r="810" spans="1:27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</row>
    <row r="811" spans="1:27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</row>
    <row r="812" spans="1:27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</row>
    <row r="813" spans="1:27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</row>
    <row r="814" spans="1:27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</row>
    <row r="815" spans="1:27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</row>
    <row r="816" spans="1:27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</row>
    <row r="817" spans="1:27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</row>
    <row r="818" spans="1:27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</row>
    <row r="819" spans="1:27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</row>
    <row r="820" spans="1:27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</row>
    <row r="821" spans="1:27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</row>
    <row r="822" spans="1:27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</row>
    <row r="823" spans="1:27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</row>
    <row r="824" spans="1:27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</row>
    <row r="825" spans="1:27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</row>
    <row r="826" spans="1:27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</row>
    <row r="827" spans="1:27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</row>
    <row r="828" spans="1:27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</row>
    <row r="829" spans="1:27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</row>
    <row r="830" spans="1:27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</row>
    <row r="831" spans="1:27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</row>
    <row r="832" spans="1:27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</row>
    <row r="833" spans="1:27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</row>
    <row r="834" spans="1:27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</row>
    <row r="835" spans="1:27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</row>
    <row r="836" spans="1:27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</row>
    <row r="837" spans="1:27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</row>
    <row r="838" spans="1:27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</row>
    <row r="839" spans="1:27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</row>
    <row r="840" spans="1:27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</row>
    <row r="841" spans="1:27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</row>
    <row r="842" spans="1:27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</row>
    <row r="843" spans="1:27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</row>
    <row r="844" spans="1:27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</row>
    <row r="845" spans="1:27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</row>
    <row r="846" spans="1:27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</row>
    <row r="847" spans="1:27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</row>
    <row r="848" spans="1:27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</row>
    <row r="849" spans="1:27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</row>
    <row r="850" spans="1:27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</row>
    <row r="851" spans="1:27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</row>
    <row r="852" spans="1:27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</row>
    <row r="853" spans="1:27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</row>
    <row r="854" spans="1:27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</row>
    <row r="855" spans="1:27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</row>
    <row r="856" spans="1:27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</row>
    <row r="857" spans="1:27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</row>
    <row r="858" spans="1:27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</row>
    <row r="859" spans="1:27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</row>
    <row r="860" spans="1:27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</row>
    <row r="861" spans="1:27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</row>
    <row r="862" spans="1:27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</row>
    <row r="863" spans="1:27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</row>
    <row r="864" spans="1:27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</row>
    <row r="865" spans="1:27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</row>
    <row r="866" spans="1:27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</row>
    <row r="867" spans="1:27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</row>
    <row r="868" spans="1:27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</row>
    <row r="869" spans="1:27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</row>
    <row r="870" spans="1:27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</row>
    <row r="871" spans="1:27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</row>
    <row r="872" spans="1:27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</row>
    <row r="873" spans="1:27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</row>
    <row r="874" spans="1:27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</row>
    <row r="875" spans="1:27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</row>
    <row r="876" spans="1:27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</row>
    <row r="877" spans="1:27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</row>
    <row r="878" spans="1:27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</row>
    <row r="879" spans="1:27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</row>
    <row r="880" spans="1:27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</row>
    <row r="881" spans="1:27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</row>
    <row r="882" spans="1:27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</row>
    <row r="883" spans="1:27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</row>
    <row r="884" spans="1:27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</row>
    <row r="885" spans="1:27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</row>
    <row r="886" spans="1:27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</row>
    <row r="887" spans="1:27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</row>
    <row r="888" spans="1:27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</row>
    <row r="889" spans="1:27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</row>
    <row r="890" spans="1:27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</row>
    <row r="891" spans="1:27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</row>
    <row r="892" spans="1:27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</row>
    <row r="893" spans="1:27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</row>
    <row r="894" spans="1:27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</row>
    <row r="895" spans="1:27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</row>
    <row r="896" spans="1:27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</row>
    <row r="897" spans="1:27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</row>
    <row r="898" spans="1:27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</row>
    <row r="899" spans="1:27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</row>
    <row r="900" spans="1:27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</row>
    <row r="901" spans="1:27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</row>
    <row r="902" spans="1:27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</row>
    <row r="903" spans="1:27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</row>
    <row r="904" spans="1:27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</row>
    <row r="905" spans="1:27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</row>
    <row r="906" spans="1:27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</row>
    <row r="907" spans="1:27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</row>
    <row r="908" spans="1:27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</row>
    <row r="909" spans="1:27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</row>
    <row r="910" spans="1:27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</row>
    <row r="911" spans="1:27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</row>
    <row r="912" spans="1:27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</row>
    <row r="913" spans="1:27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</row>
    <row r="914" spans="1:27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</row>
    <row r="915" spans="1:27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</row>
    <row r="916" spans="1:27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</row>
    <row r="917" spans="1:27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</row>
    <row r="918" spans="1:27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</row>
    <row r="919" spans="1:27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</row>
    <row r="920" spans="1:27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</row>
    <row r="921" spans="1:27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</row>
    <row r="922" spans="1:27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</row>
    <row r="923" spans="1:27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</row>
    <row r="924" spans="1:27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</row>
    <row r="925" spans="1:27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</row>
    <row r="926" spans="1:27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</row>
    <row r="927" spans="1:27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</row>
    <row r="928" spans="1:27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</row>
    <row r="929" spans="1:27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</row>
    <row r="930" spans="1:27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</row>
    <row r="931" spans="1:27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</row>
    <row r="932" spans="1:27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</row>
    <row r="933" spans="1:27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</row>
    <row r="934" spans="1:27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</row>
    <row r="935" spans="1:27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</row>
    <row r="936" spans="1:27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</row>
    <row r="937" spans="1:27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</row>
    <row r="938" spans="1:27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</row>
    <row r="939" spans="1:27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</row>
    <row r="940" spans="1:27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</row>
    <row r="941" spans="1:27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</row>
    <row r="942" spans="1:27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</row>
    <row r="943" spans="1:27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</row>
    <row r="944" spans="1:27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</row>
    <row r="945" spans="1:27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</row>
    <row r="946" spans="1:27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</row>
    <row r="947" spans="1:27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</row>
    <row r="948" spans="1:27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</row>
    <row r="949" spans="1:27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</row>
    <row r="950" spans="1:27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</row>
    <row r="951" spans="1:27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</row>
    <row r="952" spans="1:27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</row>
    <row r="953" spans="1:27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</row>
    <row r="954" spans="1:27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</row>
    <row r="955" spans="1:27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</row>
    <row r="956" spans="1:27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</row>
    <row r="957" spans="1:27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</row>
    <row r="958" spans="1:27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</row>
    <row r="959" spans="1:27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</row>
    <row r="960" spans="1:27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</row>
    <row r="961" spans="1:27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</row>
    <row r="962" spans="1:27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</row>
    <row r="963" spans="1:27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</row>
    <row r="964" spans="1:27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</row>
    <row r="965" spans="1:27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</row>
    <row r="966" spans="1:27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</row>
    <row r="967" spans="1:27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</row>
    <row r="968" spans="1:27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</row>
    <row r="969" spans="1:27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</row>
    <row r="970" spans="1:27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</row>
    <row r="971" spans="1:27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</row>
    <row r="972" spans="1:27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</row>
    <row r="973" spans="1:27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</row>
    <row r="974" spans="1:27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</row>
    <row r="975" spans="1:27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</row>
    <row r="976" spans="1:27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</row>
    <row r="977" spans="1:27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</row>
    <row r="978" spans="1:27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</row>
    <row r="979" spans="1:27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</row>
    <row r="980" spans="1:27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</row>
    <row r="981" spans="1:27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</row>
    <row r="982" spans="1:27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</row>
    <row r="983" spans="1:27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</row>
    <row r="984" spans="1:27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</row>
    <row r="985" spans="1:27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</row>
    <row r="986" spans="1:27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</row>
    <row r="987" spans="1:27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</row>
    <row r="988" spans="1:27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</row>
  </sheetData>
  <mergeCells count="22">
    <mergeCell ref="G24:G26"/>
    <mergeCell ref="C34:E35"/>
    <mergeCell ref="B2:B3"/>
    <mergeCell ref="E3:H3"/>
    <mergeCell ref="E4:H4"/>
    <mergeCell ref="E5:H5"/>
    <mergeCell ref="B12:B15"/>
    <mergeCell ref="G30:G32"/>
    <mergeCell ref="G43:G45"/>
    <mergeCell ref="H43:H45"/>
    <mergeCell ref="I43:I45"/>
    <mergeCell ref="C36:D36"/>
    <mergeCell ref="C37:D37"/>
    <mergeCell ref="C38:D38"/>
    <mergeCell ref="C39:D39"/>
    <mergeCell ref="C40:D40"/>
    <mergeCell ref="C41:D41"/>
    <mergeCell ref="C42:D42"/>
    <mergeCell ref="G35:H36"/>
    <mergeCell ref="G38:G40"/>
    <mergeCell ref="H38:H40"/>
    <mergeCell ref="I38:I40"/>
  </mergeCells>
  <conditionalFormatting sqref="K51:L91">
    <cfRule type="cellIs" dxfId="14" priority="1" operator="greaterThan">
      <formula>0</formula>
    </cfRule>
  </conditionalFormatting>
  <conditionalFormatting sqref="K51:L91">
    <cfRule type="cellIs" dxfId="13" priority="2" operator="lessThan">
      <formula>0</formula>
    </cfRule>
  </conditionalFormatting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90"/>
  <sheetViews>
    <sheetView showGridLines="0" workbookViewId="0"/>
  </sheetViews>
  <sheetFormatPr baseColWidth="10" defaultColWidth="14.42578125" defaultRowHeight="15" customHeight="1"/>
  <cols>
    <col min="1" max="1" width="8.42578125" customWidth="1"/>
    <col min="2" max="2" width="8.5703125" customWidth="1"/>
    <col min="3" max="3" width="49.7109375" customWidth="1"/>
    <col min="4" max="4" width="17.42578125" customWidth="1"/>
    <col min="5" max="5" width="4" customWidth="1"/>
    <col min="6" max="6" width="12.5703125" customWidth="1"/>
    <col min="7" max="7" width="49.7109375" customWidth="1"/>
    <col min="8" max="8" width="16.5703125" customWidth="1"/>
    <col min="9" max="9" width="6.5703125" customWidth="1"/>
    <col min="10" max="10" width="17.42578125" customWidth="1"/>
    <col min="11" max="12" width="19.140625" customWidth="1"/>
    <col min="13" max="13" width="18.7109375" customWidth="1"/>
    <col min="14" max="14" width="19" customWidth="1"/>
    <col min="15" max="15" width="18.85546875" customWidth="1"/>
  </cols>
  <sheetData>
    <row r="1" spans="1:27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</row>
    <row r="2" spans="1:27" ht="15.75" customHeight="1">
      <c r="A2" s="1"/>
      <c r="B2" s="221"/>
      <c r="C2" s="6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9"/>
      <c r="R2" s="10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>
      <c r="A3" s="1"/>
      <c r="B3" s="222"/>
      <c r="C3" s="11"/>
      <c r="D3" s="12"/>
      <c r="E3" s="223" t="s">
        <v>0</v>
      </c>
      <c r="F3" s="224"/>
      <c r="G3" s="224"/>
      <c r="H3" s="225"/>
      <c r="I3" s="12"/>
      <c r="J3" s="12"/>
      <c r="K3" s="12"/>
      <c r="L3" s="12"/>
      <c r="M3" s="13"/>
      <c r="N3" s="13"/>
      <c r="O3" s="13"/>
      <c r="P3" s="13"/>
      <c r="Q3" s="14"/>
      <c r="R3" s="10"/>
      <c r="S3" s="5"/>
      <c r="T3" s="5"/>
      <c r="U3" s="5"/>
      <c r="V3" s="5"/>
      <c r="W3" s="5"/>
      <c r="X3" s="5"/>
      <c r="Y3" s="5"/>
      <c r="Z3" s="5"/>
      <c r="AA3" s="5"/>
    </row>
    <row r="4" spans="1:27" ht="25.5" customHeight="1">
      <c r="A4" s="1"/>
      <c r="B4" s="15"/>
      <c r="C4" s="11"/>
      <c r="D4" s="16"/>
      <c r="E4" s="226" t="s">
        <v>1</v>
      </c>
      <c r="F4" s="213"/>
      <c r="G4" s="213"/>
      <c r="H4" s="227"/>
      <c r="I4" s="12"/>
      <c r="J4" s="12"/>
      <c r="K4" s="12"/>
      <c r="L4" s="12"/>
      <c r="M4" s="13"/>
      <c r="N4" s="13"/>
      <c r="O4" s="13"/>
      <c r="P4" s="13"/>
      <c r="Q4" s="14"/>
      <c r="R4" s="17"/>
      <c r="S4" s="5"/>
      <c r="T4" s="5"/>
      <c r="U4" s="5"/>
      <c r="V4" s="5"/>
      <c r="W4" s="5"/>
      <c r="X4" s="5"/>
      <c r="Y4" s="5"/>
      <c r="Z4" s="5"/>
      <c r="AA4" s="5"/>
    </row>
    <row r="5" spans="1:27" ht="17.25" customHeight="1">
      <c r="A5" s="1"/>
      <c r="B5" s="18"/>
      <c r="C5" s="11"/>
      <c r="D5" s="16"/>
      <c r="E5" s="228" t="s">
        <v>2</v>
      </c>
      <c r="F5" s="229"/>
      <c r="G5" s="229"/>
      <c r="H5" s="230"/>
      <c r="I5" s="12"/>
      <c r="J5" s="12"/>
      <c r="K5" s="12"/>
      <c r="L5" s="12"/>
      <c r="M5" s="13"/>
      <c r="N5" s="13"/>
      <c r="O5" s="13"/>
      <c r="P5" s="13"/>
      <c r="Q5" s="14"/>
      <c r="R5" s="19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>
      <c r="A6" s="1"/>
      <c r="B6" s="15"/>
      <c r="C6" s="20"/>
      <c r="D6" s="16"/>
      <c r="E6" s="16"/>
      <c r="F6" s="16"/>
      <c r="G6" s="16"/>
      <c r="H6" s="16"/>
      <c r="I6" s="21"/>
      <c r="J6" s="21"/>
      <c r="K6" s="21"/>
      <c r="L6" s="21"/>
      <c r="M6" s="22"/>
      <c r="N6" s="22"/>
      <c r="O6" s="22"/>
      <c r="P6" s="22"/>
      <c r="Q6" s="23"/>
      <c r="R6" s="19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>
      <c r="A7" s="1"/>
      <c r="B7" s="12"/>
      <c r="C7" s="12"/>
      <c r="D7" s="12"/>
      <c r="E7" s="12"/>
      <c r="F7" s="12"/>
      <c r="G7" s="12"/>
      <c r="H7" s="24"/>
      <c r="I7" s="15"/>
      <c r="J7" s="25"/>
      <c r="K7" s="26"/>
      <c r="L7" s="26"/>
      <c r="M7" s="17"/>
      <c r="N7" s="17"/>
      <c r="O7" s="17"/>
      <c r="P7" s="17"/>
      <c r="Q7" s="27"/>
      <c r="R7" s="17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>
      <c r="A8" s="1"/>
      <c r="B8" s="1"/>
      <c r="C8" s="28" t="s">
        <v>3</v>
      </c>
      <c r="D8" s="15"/>
      <c r="E8" s="15"/>
      <c r="F8" s="15"/>
      <c r="G8" s="28" t="s">
        <v>4</v>
      </c>
      <c r="H8" s="1"/>
      <c r="I8" s="2"/>
      <c r="J8" s="26"/>
      <c r="K8" s="26"/>
      <c r="L8" s="26"/>
      <c r="M8" s="17"/>
      <c r="N8" s="17"/>
      <c r="O8" s="17"/>
      <c r="P8" s="17"/>
      <c r="Q8" s="27"/>
      <c r="R8" s="17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>
      <c r="A9" s="1"/>
      <c r="B9" s="15"/>
      <c r="C9" s="21"/>
      <c r="D9" s="29"/>
      <c r="E9" s="30"/>
      <c r="F9" s="30"/>
      <c r="G9" s="31"/>
      <c r="H9" s="32" t="s">
        <v>5</v>
      </c>
      <c r="I9" s="33"/>
      <c r="J9" s="26"/>
      <c r="K9" s="26"/>
      <c r="L9" s="26"/>
      <c r="M9" s="34"/>
      <c r="N9" s="34"/>
      <c r="O9" s="34"/>
      <c r="P9" s="34"/>
      <c r="Q9" s="35"/>
      <c r="R9" s="36"/>
      <c r="S9" s="5"/>
      <c r="T9" s="5"/>
      <c r="U9" s="5"/>
      <c r="V9" s="5"/>
      <c r="W9" s="5"/>
      <c r="X9" s="5"/>
      <c r="Y9" s="5"/>
      <c r="Z9" s="5"/>
      <c r="AA9" s="5"/>
    </row>
    <row r="10" spans="1:27" ht="34.5" customHeight="1">
      <c r="A10" s="1"/>
      <c r="B10" s="15"/>
      <c r="C10" s="37" t="s">
        <v>6</v>
      </c>
      <c r="D10" s="38">
        <v>800000</v>
      </c>
      <c r="E10" s="39" t="s">
        <v>7</v>
      </c>
      <c r="F10" s="40"/>
      <c r="G10" s="37" t="s">
        <v>8</v>
      </c>
      <c r="H10" s="41">
        <v>2300</v>
      </c>
      <c r="I10" s="42" t="s">
        <v>9</v>
      </c>
      <c r="J10" s="26"/>
      <c r="K10" s="30"/>
      <c r="L10" s="30"/>
      <c r="M10" s="5"/>
      <c r="N10" s="17"/>
      <c r="O10" s="17"/>
      <c r="P10" s="17"/>
      <c r="Q10" s="43"/>
      <c r="R10" s="44"/>
      <c r="S10" s="5"/>
      <c r="T10" s="5"/>
      <c r="U10" s="5"/>
      <c r="V10" s="5"/>
      <c r="W10" s="5"/>
      <c r="X10" s="5"/>
      <c r="Y10" s="5"/>
      <c r="Z10" s="5"/>
      <c r="AA10" s="5"/>
    </row>
    <row r="11" spans="1:27" ht="34.5" customHeight="1">
      <c r="A11" s="1"/>
      <c r="B11" s="30"/>
      <c r="C11" s="45" t="s">
        <v>48</v>
      </c>
      <c r="D11" s="46">
        <v>10000</v>
      </c>
      <c r="E11" s="39" t="s">
        <v>7</v>
      </c>
      <c r="F11" s="40"/>
      <c r="G11" s="37" t="s">
        <v>11</v>
      </c>
      <c r="H11" s="41">
        <v>300</v>
      </c>
      <c r="I11" s="42" t="s">
        <v>12</v>
      </c>
      <c r="J11" s="26"/>
      <c r="K11" s="30"/>
      <c r="L11" s="30"/>
      <c r="M11" s="5"/>
      <c r="N11" s="17"/>
      <c r="O11" s="17"/>
      <c r="P11" s="17"/>
      <c r="Q11" s="47"/>
      <c r="R11" s="48"/>
      <c r="S11" s="5"/>
      <c r="T11" s="5"/>
      <c r="U11" s="5"/>
      <c r="V11" s="5"/>
      <c r="W11" s="5"/>
      <c r="X11" s="5"/>
      <c r="Y11" s="5"/>
      <c r="Z11" s="5"/>
      <c r="AA11" s="5"/>
    </row>
    <row r="12" spans="1:27" ht="34.5" customHeight="1">
      <c r="A12" s="49"/>
      <c r="B12" s="231" t="s">
        <v>13</v>
      </c>
      <c r="C12" s="50" t="s">
        <v>14</v>
      </c>
      <c r="D12" s="51">
        <v>560000</v>
      </c>
      <c r="E12" s="39" t="s">
        <v>7</v>
      </c>
      <c r="F12" s="40"/>
      <c r="G12" s="37" t="s">
        <v>15</v>
      </c>
      <c r="H12" s="41">
        <v>50</v>
      </c>
      <c r="I12" s="42" t="s">
        <v>9</v>
      </c>
      <c r="J12" s="26"/>
      <c r="K12" s="30"/>
      <c r="L12" s="30"/>
      <c r="M12" s="5"/>
      <c r="N12" s="17"/>
      <c r="O12" s="17"/>
      <c r="P12" s="17"/>
      <c r="Q12" s="47"/>
      <c r="R12" s="48"/>
      <c r="S12" s="5"/>
      <c r="T12" s="5"/>
      <c r="U12" s="5"/>
      <c r="V12" s="5"/>
      <c r="W12" s="5"/>
      <c r="X12" s="5"/>
      <c r="Y12" s="5"/>
      <c r="Z12" s="5"/>
      <c r="AA12" s="5"/>
    </row>
    <row r="13" spans="1:27" ht="34.5" customHeight="1">
      <c r="A13" s="49"/>
      <c r="B13" s="232"/>
      <c r="C13" s="52" t="s">
        <v>16</v>
      </c>
      <c r="D13" s="53">
        <v>2.5000000000000001E-2</v>
      </c>
      <c r="E13" s="39" t="s">
        <v>17</v>
      </c>
      <c r="F13" s="40"/>
      <c r="G13" s="37" t="s">
        <v>49</v>
      </c>
      <c r="H13" s="41">
        <v>100</v>
      </c>
      <c r="I13" s="42" t="s">
        <v>9</v>
      </c>
      <c r="J13" s="26"/>
      <c r="K13" s="30"/>
      <c r="L13" s="30"/>
      <c r="M13" s="5"/>
      <c r="N13" s="17"/>
      <c r="O13" s="17"/>
      <c r="P13" s="17"/>
      <c r="Q13" s="47"/>
      <c r="R13" s="48"/>
      <c r="S13" s="5"/>
      <c r="T13" s="5"/>
      <c r="U13" s="5"/>
      <c r="V13" s="5"/>
      <c r="W13" s="5"/>
      <c r="X13" s="5"/>
      <c r="Y13" s="5"/>
      <c r="Z13" s="5"/>
      <c r="AA13" s="5"/>
    </row>
    <row r="14" spans="1:27" ht="34.5" customHeight="1">
      <c r="A14" s="49"/>
      <c r="B14" s="232"/>
      <c r="C14" s="52" t="s">
        <v>19</v>
      </c>
      <c r="D14" s="54">
        <v>30</v>
      </c>
      <c r="E14" s="39" t="s">
        <v>20</v>
      </c>
      <c r="F14" s="40"/>
      <c r="G14" s="37" t="s">
        <v>21</v>
      </c>
      <c r="H14" s="55">
        <v>1000</v>
      </c>
      <c r="I14" s="42" t="s">
        <v>12</v>
      </c>
      <c r="J14" s="26"/>
      <c r="K14" s="30"/>
      <c r="L14" s="30"/>
      <c r="M14" s="5"/>
      <c r="N14" s="17"/>
      <c r="O14" s="17"/>
      <c r="P14" s="17"/>
      <c r="Q14" s="47"/>
      <c r="R14" s="48"/>
      <c r="S14" s="5"/>
      <c r="T14" s="5"/>
      <c r="U14" s="5"/>
      <c r="V14" s="5"/>
      <c r="W14" s="5"/>
      <c r="X14" s="5"/>
      <c r="Y14" s="5"/>
      <c r="Z14" s="5"/>
      <c r="AA14" s="5"/>
    </row>
    <row r="15" spans="1:27" ht="34.5" customHeight="1">
      <c r="A15" s="49"/>
      <c r="B15" s="233"/>
      <c r="C15" s="56" t="s">
        <v>50</v>
      </c>
      <c r="D15" s="57">
        <v>5000</v>
      </c>
      <c r="E15" s="39" t="s">
        <v>7</v>
      </c>
      <c r="F15" s="40"/>
      <c r="G15" s="37" t="s">
        <v>24</v>
      </c>
      <c r="H15" s="55">
        <v>300</v>
      </c>
      <c r="I15" s="42" t="s">
        <v>12</v>
      </c>
      <c r="J15" s="26"/>
      <c r="K15" s="30"/>
      <c r="L15" s="30"/>
      <c r="M15" s="5"/>
      <c r="N15" s="17"/>
      <c r="O15" s="17"/>
      <c r="P15" s="17"/>
      <c r="Q15" s="47"/>
      <c r="R15" s="48"/>
      <c r="S15" s="5"/>
      <c r="T15" s="5"/>
      <c r="U15" s="5"/>
      <c r="V15" s="5"/>
      <c r="W15" s="5"/>
      <c r="X15" s="5"/>
      <c r="Y15" s="5"/>
      <c r="Z15" s="5"/>
      <c r="AA15" s="5"/>
    </row>
    <row r="16" spans="1:27" ht="34.5" customHeight="1">
      <c r="A16" s="16"/>
      <c r="B16" s="16"/>
      <c r="C16" s="58" t="s">
        <v>25</v>
      </c>
      <c r="D16" s="59">
        <v>15000</v>
      </c>
      <c r="E16" s="39" t="s">
        <v>7</v>
      </c>
      <c r="F16" s="16"/>
      <c r="G16" s="16"/>
      <c r="H16" s="16"/>
      <c r="I16" s="16"/>
      <c r="J16" s="16"/>
      <c r="K16" s="16"/>
      <c r="L16" s="16"/>
    </row>
    <row r="17" spans="1:27" ht="15.75" customHeight="1">
      <c r="A17" s="49"/>
      <c r="B17" s="30"/>
      <c r="C17" s="26"/>
      <c r="D17" s="26"/>
      <c r="E17" s="30"/>
      <c r="F17" s="30"/>
      <c r="G17" s="30"/>
      <c r="H17" s="30"/>
      <c r="I17" s="30"/>
      <c r="J17" s="30"/>
      <c r="K17" s="30"/>
      <c r="L17" s="30"/>
      <c r="M17" s="5"/>
      <c r="N17" s="17"/>
      <c r="O17" s="17"/>
      <c r="P17" s="17"/>
      <c r="Q17" s="47"/>
      <c r="R17" s="48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>
      <c r="A18" s="1"/>
      <c r="B18" s="30"/>
      <c r="C18" s="28" t="s">
        <v>26</v>
      </c>
      <c r="D18" s="30"/>
      <c r="E18" s="30"/>
      <c r="F18" s="30"/>
      <c r="G18" s="28" t="s">
        <v>27</v>
      </c>
      <c r="H18" s="1"/>
      <c r="I18" s="30"/>
      <c r="J18" s="30"/>
      <c r="K18" s="30"/>
      <c r="L18" s="30"/>
      <c r="M18" s="5"/>
      <c r="N18" s="17"/>
      <c r="O18" s="17"/>
      <c r="P18" s="17"/>
      <c r="Q18" s="47"/>
      <c r="R18" s="48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>
      <c r="A19" s="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5"/>
      <c r="N19" s="17"/>
      <c r="O19" s="17"/>
      <c r="P19" s="17"/>
      <c r="Q19" s="47"/>
      <c r="R19" s="48"/>
      <c r="S19" s="5"/>
      <c r="T19" s="5"/>
      <c r="U19" s="5"/>
      <c r="V19" s="5"/>
      <c r="W19" s="5"/>
      <c r="X19" s="5"/>
      <c r="Y19" s="5"/>
      <c r="Z19" s="5"/>
      <c r="AA19" s="5"/>
    </row>
    <row r="20" spans="1:27" ht="22.5" customHeight="1">
      <c r="A20" s="1"/>
      <c r="B20" s="30"/>
      <c r="C20" s="60" t="s">
        <v>28</v>
      </c>
      <c r="D20" s="61">
        <f>D12</f>
        <v>560000</v>
      </c>
      <c r="E20" s="30"/>
      <c r="F20" s="30"/>
      <c r="G20" s="60" t="s">
        <v>29</v>
      </c>
      <c r="H20" s="61">
        <f>H10*12</f>
        <v>27600</v>
      </c>
      <c r="I20" s="30"/>
      <c r="J20" s="30"/>
      <c r="K20" s="30"/>
      <c r="L20" s="30"/>
      <c r="M20" s="5"/>
      <c r="N20" s="17"/>
      <c r="O20" s="17"/>
      <c r="P20" s="17"/>
      <c r="Q20" s="47"/>
      <c r="R20" s="48"/>
      <c r="S20" s="5"/>
      <c r="T20" s="5"/>
      <c r="U20" s="5"/>
      <c r="V20" s="5"/>
      <c r="W20" s="5"/>
      <c r="X20" s="5"/>
      <c r="Y20" s="5"/>
      <c r="Z20" s="5"/>
      <c r="AA20" s="5"/>
    </row>
    <row r="21" spans="1:27" ht="22.5" customHeight="1">
      <c r="A21" s="1"/>
      <c r="B21" s="30"/>
      <c r="C21" s="60" t="s">
        <v>30</v>
      </c>
      <c r="D21" s="61">
        <f>PMT(D13,D14,D12,0,0)</f>
        <v>-26755.478812258822</v>
      </c>
      <c r="E21" s="30"/>
      <c r="F21" s="30"/>
      <c r="G21" s="60" t="s">
        <v>31</v>
      </c>
      <c r="H21" s="61">
        <f>(H11)+(H12*12)+(H13*12)+H14+H15</f>
        <v>3400</v>
      </c>
      <c r="I21" s="30"/>
      <c r="J21" s="30"/>
      <c r="K21" s="30"/>
      <c r="L21" s="30"/>
      <c r="M21" s="5"/>
      <c r="N21" s="17"/>
      <c r="O21" s="17"/>
      <c r="P21" s="17"/>
      <c r="Q21" s="47"/>
      <c r="R21" s="48"/>
      <c r="S21" s="5"/>
      <c r="T21" s="5"/>
      <c r="U21" s="5"/>
      <c r="V21" s="5"/>
      <c r="W21" s="5"/>
      <c r="X21" s="5"/>
      <c r="Y21" s="5"/>
      <c r="Z21" s="5"/>
      <c r="AA21" s="5"/>
    </row>
    <row r="22" spans="1:27" ht="22.5" customHeight="1">
      <c r="A22" s="1"/>
      <c r="B22" s="30"/>
      <c r="C22" s="60" t="s">
        <v>32</v>
      </c>
      <c r="D22" s="61">
        <f>-(D10-D12)</f>
        <v>-240000</v>
      </c>
      <c r="E22" s="30"/>
      <c r="F22" s="30"/>
      <c r="G22" s="62" t="s">
        <v>33</v>
      </c>
      <c r="H22" s="63">
        <f>H20-H21</f>
        <v>24200</v>
      </c>
      <c r="I22" s="30"/>
      <c r="J22" s="30"/>
      <c r="K22" s="30"/>
      <c r="L22" s="30"/>
      <c r="M22" s="5"/>
      <c r="N22" s="17"/>
      <c r="O22" s="17"/>
      <c r="P22" s="17"/>
      <c r="Q22" s="47"/>
      <c r="R22" s="48"/>
      <c r="S22" s="5"/>
      <c r="T22" s="5"/>
      <c r="U22" s="5"/>
      <c r="V22" s="5"/>
      <c r="W22" s="5"/>
      <c r="X22" s="5"/>
      <c r="Y22" s="5"/>
      <c r="Z22" s="5"/>
      <c r="AA22" s="5"/>
    </row>
    <row r="23" spans="1:27" ht="22.5" customHeight="1">
      <c r="A23" s="1"/>
      <c r="B23" s="30"/>
      <c r="C23" s="60" t="s">
        <v>36</v>
      </c>
      <c r="D23" s="61">
        <f>-D15</f>
        <v>-5000</v>
      </c>
      <c r="E23" s="30"/>
      <c r="F23" s="30"/>
      <c r="G23" s="30"/>
      <c r="H23" s="26"/>
      <c r="I23" s="30"/>
      <c r="J23" s="30"/>
      <c r="K23" s="30"/>
      <c r="L23" s="30"/>
      <c r="M23" s="5"/>
      <c r="N23" s="17"/>
      <c r="O23" s="17"/>
      <c r="P23" s="17"/>
      <c r="Q23" s="47"/>
      <c r="R23" s="48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>
      <c r="A24" s="1"/>
      <c r="B24" s="49"/>
      <c r="C24" s="60" t="s">
        <v>37</v>
      </c>
      <c r="D24" s="61">
        <f>-D11</f>
        <v>-10000</v>
      </c>
      <c r="E24" s="30"/>
      <c r="F24" s="30"/>
      <c r="G24" s="30"/>
      <c r="H24" s="26"/>
      <c r="I24" s="30"/>
      <c r="J24" s="30"/>
      <c r="K24" s="30"/>
      <c r="L24" s="30"/>
      <c r="M24" s="5"/>
      <c r="N24" s="17"/>
      <c r="O24" s="17"/>
      <c r="P24" s="17"/>
      <c r="Q24" s="47"/>
      <c r="R24" s="48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>
      <c r="A25" s="1"/>
      <c r="B25" s="2"/>
      <c r="C25" s="30"/>
      <c r="D25" s="30"/>
      <c r="E25" s="30"/>
      <c r="F25" s="30"/>
      <c r="G25" s="30"/>
      <c r="H25" s="26"/>
      <c r="I25" s="30"/>
      <c r="J25" s="30"/>
      <c r="K25" s="30"/>
      <c r="L25" s="30"/>
      <c r="M25" s="5"/>
      <c r="N25" s="17"/>
      <c r="O25" s="17"/>
      <c r="P25" s="17"/>
      <c r="Q25" s="47"/>
      <c r="R25" s="48"/>
      <c r="S25" s="5"/>
      <c r="T25" s="5"/>
      <c r="U25" s="5"/>
      <c r="V25" s="5"/>
      <c r="W25" s="5"/>
      <c r="X25" s="5"/>
      <c r="Y25" s="5"/>
      <c r="Z25" s="5"/>
      <c r="AA25" s="5"/>
    </row>
    <row r="26" spans="1:27" ht="22.5" customHeight="1">
      <c r="A26" s="1"/>
      <c r="B26" s="26"/>
      <c r="C26" s="62" t="s">
        <v>51</v>
      </c>
      <c r="D26" s="63">
        <f>SUM((D10-D12)+D15+D11+D16+(D13*D12))</f>
        <v>284000</v>
      </c>
      <c r="E26" s="30"/>
      <c r="F26" s="30"/>
      <c r="G26" s="219"/>
      <c r="H26" s="64"/>
      <c r="I26" s="64"/>
      <c r="J26" s="30"/>
      <c r="K26" s="30"/>
      <c r="L26" s="30"/>
      <c r="M26" s="5"/>
      <c r="N26" s="17"/>
      <c r="O26" s="17"/>
      <c r="P26" s="17"/>
      <c r="Q26" s="47"/>
      <c r="R26" s="48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>
      <c r="A27" s="2"/>
      <c r="B27" s="26"/>
      <c r="C27" s="30"/>
      <c r="D27" s="30"/>
      <c r="E27" s="30"/>
      <c r="F27" s="30"/>
      <c r="G27" s="213"/>
      <c r="H27" s="26"/>
      <c r="I27" s="30"/>
      <c r="J27" s="30"/>
      <c r="K27" s="30"/>
      <c r="L27" s="30"/>
      <c r="M27" s="5"/>
      <c r="N27" s="17"/>
      <c r="O27" s="17"/>
      <c r="P27" s="17"/>
      <c r="Q27" s="47"/>
      <c r="R27" s="48"/>
      <c r="S27" s="5"/>
      <c r="T27" s="5"/>
      <c r="U27" s="5"/>
      <c r="V27" s="5"/>
      <c r="W27" s="5"/>
      <c r="X27" s="5"/>
      <c r="Y27" s="5"/>
      <c r="Z27" s="5"/>
      <c r="AA27" s="5"/>
    </row>
    <row r="28" spans="1:27" ht="18.75" customHeight="1">
      <c r="A28" s="26"/>
      <c r="B28" s="26"/>
      <c r="C28" s="28" t="s">
        <v>35</v>
      </c>
      <c r="D28" s="30"/>
      <c r="E28" s="30"/>
      <c r="F28" s="30"/>
      <c r="G28" s="213"/>
      <c r="H28" s="64"/>
      <c r="I28" s="64"/>
      <c r="J28" s="30"/>
      <c r="K28" s="30"/>
      <c r="L28" s="30"/>
      <c r="M28" s="5"/>
      <c r="N28" s="17"/>
      <c r="O28" s="17"/>
      <c r="P28" s="17"/>
      <c r="Q28" s="47"/>
      <c r="R28" s="48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26"/>
      <c r="B29" s="26"/>
      <c r="C29" s="26"/>
      <c r="D29" s="26"/>
      <c r="E29" s="26"/>
      <c r="F29" s="26"/>
      <c r="G29" s="26"/>
      <c r="H29" s="26"/>
      <c r="I29" s="30"/>
      <c r="J29" s="30"/>
      <c r="K29" s="30"/>
      <c r="L29" s="30"/>
      <c r="M29" s="5"/>
      <c r="N29" s="17"/>
      <c r="O29" s="17"/>
      <c r="P29" s="17"/>
      <c r="Q29" s="47"/>
      <c r="R29" s="48"/>
      <c r="S29" s="5"/>
      <c r="T29" s="5"/>
      <c r="U29" s="5"/>
      <c r="V29" s="5"/>
      <c r="W29" s="5"/>
      <c r="X29" s="5"/>
      <c r="Y29" s="5"/>
      <c r="Z29" s="5"/>
      <c r="AA29" s="5"/>
    </row>
    <row r="30" spans="1:27" ht="22.5" customHeight="1">
      <c r="A30" s="26"/>
      <c r="B30" s="26"/>
      <c r="C30" s="62" t="s">
        <v>51</v>
      </c>
      <c r="D30" s="63">
        <f>SUM(D10+D11+D16)</f>
        <v>825000</v>
      </c>
      <c r="E30" s="26"/>
      <c r="F30" s="26"/>
      <c r="G30" s="26"/>
      <c r="H30" s="26"/>
      <c r="I30" s="30"/>
      <c r="J30" s="30"/>
      <c r="K30" s="30"/>
      <c r="L30" s="30"/>
      <c r="M30" s="5"/>
      <c r="N30" s="17"/>
      <c r="O30" s="17"/>
      <c r="P30" s="17"/>
      <c r="Q30" s="47"/>
      <c r="R30" s="48"/>
      <c r="S30" s="5"/>
      <c r="T30" s="5"/>
      <c r="U30" s="5"/>
      <c r="V30" s="5"/>
      <c r="W30" s="5"/>
      <c r="X30" s="5"/>
      <c r="Y30" s="5"/>
      <c r="Z30" s="5"/>
      <c r="AA30" s="5"/>
    </row>
    <row r="31" spans="1:27" ht="24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30"/>
      <c r="L31" s="30"/>
      <c r="M31" s="5"/>
      <c r="N31" s="17"/>
      <c r="O31" s="17"/>
      <c r="P31" s="17"/>
      <c r="Q31" s="47"/>
      <c r="R31" s="48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26"/>
      <c r="B32" s="26"/>
      <c r="C32" s="26"/>
      <c r="D32" s="26"/>
      <c r="E32" s="26"/>
      <c r="F32" s="26"/>
      <c r="G32" s="219"/>
      <c r="H32" s="64"/>
      <c r="I32" s="64"/>
      <c r="J32" s="30"/>
      <c r="K32" s="30"/>
      <c r="L32" s="30"/>
      <c r="M32" s="5"/>
      <c r="N32" s="17"/>
      <c r="O32" s="17"/>
      <c r="P32" s="17"/>
      <c r="Q32" s="47"/>
      <c r="R32" s="48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>
      <c r="A33" s="26"/>
      <c r="B33" s="26"/>
      <c r="C33" s="26"/>
      <c r="D33" s="26"/>
      <c r="E33" s="26"/>
      <c r="F33" s="26"/>
      <c r="G33" s="213"/>
      <c r="H33" s="26"/>
      <c r="I33" s="30"/>
      <c r="J33" s="30"/>
      <c r="K33" s="30"/>
      <c r="L33" s="30"/>
      <c r="M33" s="5"/>
      <c r="N33" s="17"/>
      <c r="O33" s="17"/>
      <c r="P33" s="17"/>
      <c r="Q33" s="47"/>
      <c r="R33" s="48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26"/>
      <c r="B34" s="26"/>
      <c r="C34" s="26"/>
      <c r="D34" s="26"/>
      <c r="E34" s="26"/>
      <c r="F34" s="26"/>
      <c r="G34" s="213"/>
      <c r="H34" s="64"/>
      <c r="I34" s="64"/>
      <c r="J34" s="30"/>
      <c r="K34" s="30"/>
      <c r="L34" s="30"/>
      <c r="M34" s="5"/>
      <c r="N34" s="17"/>
      <c r="O34" s="17"/>
      <c r="P34" s="17"/>
      <c r="Q34" s="47"/>
      <c r="R34" s="48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26"/>
      <c r="B35" s="26"/>
      <c r="C35" s="26"/>
      <c r="D35" s="26"/>
      <c r="E35" s="26"/>
      <c r="F35" s="26"/>
      <c r="G35" s="26"/>
      <c r="H35" s="26"/>
      <c r="I35" s="30"/>
      <c r="J35" s="30"/>
      <c r="K35" s="30"/>
      <c r="L35" s="30"/>
      <c r="M35" s="5"/>
      <c r="N35" s="17"/>
      <c r="O35" s="17"/>
      <c r="P35" s="17"/>
      <c r="Q35" s="47"/>
      <c r="R35" s="48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26"/>
      <c r="B36" s="26"/>
      <c r="C36" s="220"/>
      <c r="D36" s="213"/>
      <c r="E36" s="213"/>
      <c r="F36" s="65"/>
      <c r="G36" s="26"/>
      <c r="H36" s="26"/>
      <c r="I36" s="30"/>
      <c r="J36" s="30"/>
      <c r="K36" s="30"/>
      <c r="L36" s="30"/>
      <c r="M36" s="5"/>
      <c r="N36" s="17"/>
      <c r="O36" s="17"/>
      <c r="P36" s="17"/>
      <c r="Q36" s="47"/>
      <c r="R36" s="48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26"/>
      <c r="B37" s="26"/>
      <c r="C37" s="213"/>
      <c r="D37" s="213"/>
      <c r="E37" s="213"/>
      <c r="F37" s="65"/>
      <c r="G37" s="218"/>
      <c r="H37" s="213"/>
      <c r="I37" s="30"/>
      <c r="J37" s="30"/>
      <c r="K37" s="30"/>
      <c r="L37" s="30"/>
      <c r="M37" s="5"/>
      <c r="N37" s="17"/>
      <c r="O37" s="17"/>
      <c r="P37" s="17"/>
      <c r="Q37" s="47"/>
      <c r="R37" s="48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26"/>
      <c r="B38" s="26"/>
      <c r="C38" s="216"/>
      <c r="D38" s="213"/>
      <c r="E38" s="66"/>
      <c r="F38" s="66"/>
      <c r="G38" s="213"/>
      <c r="H38" s="213"/>
      <c r="I38" s="30"/>
      <c r="J38" s="30"/>
      <c r="K38" s="30"/>
      <c r="L38" s="30"/>
      <c r="M38" s="5"/>
      <c r="N38" s="17"/>
      <c r="O38" s="17"/>
      <c r="P38" s="17"/>
      <c r="Q38" s="67"/>
      <c r="R38" s="68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69"/>
      <c r="B39" s="69"/>
      <c r="C39" s="217"/>
      <c r="D39" s="213"/>
      <c r="E39" s="70"/>
      <c r="F39" s="70"/>
      <c r="G39" s="69"/>
      <c r="H39" s="71"/>
      <c r="I39" s="71"/>
      <c r="J39" s="71"/>
      <c r="K39" s="71"/>
      <c r="L39" s="71"/>
      <c r="M39" s="5"/>
      <c r="N39" s="17"/>
      <c r="O39" s="17"/>
      <c r="P39" s="17"/>
      <c r="Q39" s="72"/>
      <c r="R39" s="72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69"/>
      <c r="B40" s="69"/>
      <c r="C40" s="217"/>
      <c r="D40" s="213"/>
      <c r="E40" s="70"/>
      <c r="F40" s="70"/>
      <c r="G40" s="214"/>
      <c r="H40" s="215"/>
      <c r="I40" s="215"/>
      <c r="J40" s="71"/>
      <c r="K40" s="71"/>
      <c r="L40" s="71"/>
      <c r="M40" s="5"/>
      <c r="N40" s="17"/>
      <c r="O40" s="17"/>
      <c r="P40" s="17"/>
      <c r="Q40" s="72"/>
      <c r="R40" s="72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69"/>
      <c r="B41" s="69"/>
      <c r="C41" s="217"/>
      <c r="D41" s="213"/>
      <c r="E41" s="70"/>
      <c r="F41" s="70"/>
      <c r="G41" s="213"/>
      <c r="H41" s="213"/>
      <c r="I41" s="213"/>
      <c r="J41" s="71"/>
      <c r="K41" s="71"/>
      <c r="L41" s="71"/>
      <c r="M41" s="5"/>
      <c r="N41" s="17"/>
      <c r="O41" s="17"/>
      <c r="P41" s="17"/>
      <c r="Q41" s="72"/>
      <c r="R41" s="72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69"/>
      <c r="B42" s="69"/>
      <c r="C42" s="217"/>
      <c r="D42" s="213"/>
      <c r="E42" s="70"/>
      <c r="F42" s="70"/>
      <c r="G42" s="213"/>
      <c r="H42" s="213"/>
      <c r="I42" s="213"/>
      <c r="J42" s="71"/>
      <c r="K42" s="71"/>
      <c r="L42" s="71"/>
      <c r="M42" s="5"/>
      <c r="N42" s="17"/>
      <c r="O42" s="17"/>
      <c r="P42" s="17"/>
      <c r="Q42" s="72"/>
      <c r="R42" s="72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69"/>
      <c r="B43" s="69"/>
      <c r="C43" s="217"/>
      <c r="D43" s="213"/>
      <c r="E43" s="70"/>
      <c r="F43" s="70"/>
      <c r="G43" s="69"/>
      <c r="H43" s="69"/>
      <c r="I43" s="71"/>
      <c r="J43" s="71"/>
      <c r="K43" s="71"/>
      <c r="L43" s="71"/>
      <c r="M43" s="5"/>
      <c r="N43" s="17"/>
      <c r="O43" s="72"/>
      <c r="P43" s="72"/>
      <c r="Q43" s="72"/>
      <c r="R43" s="72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69"/>
      <c r="B44" s="69"/>
      <c r="C44" s="217"/>
      <c r="D44" s="213"/>
      <c r="E44" s="73"/>
      <c r="F44" s="73"/>
      <c r="G44" s="69"/>
      <c r="H44" s="69"/>
      <c r="I44" s="71"/>
      <c r="J44" s="71"/>
      <c r="K44" s="71"/>
      <c r="L44" s="71"/>
      <c r="M44" s="5"/>
      <c r="N44" s="72"/>
      <c r="O44" s="72"/>
      <c r="P44" s="72"/>
      <c r="Q44" s="72"/>
      <c r="R44" s="72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69"/>
      <c r="B45" s="69"/>
      <c r="C45" s="74"/>
      <c r="D45" s="74"/>
      <c r="E45" s="74"/>
      <c r="F45" s="74"/>
      <c r="G45" s="214"/>
      <c r="H45" s="215"/>
      <c r="I45" s="215"/>
      <c r="J45" s="71"/>
      <c r="K45" s="71"/>
      <c r="L45" s="71"/>
      <c r="M45" s="5"/>
      <c r="N45" s="72"/>
      <c r="O45" s="72"/>
      <c r="P45" s="72"/>
      <c r="Q45" s="72"/>
      <c r="R45" s="72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69"/>
      <c r="B46" s="69"/>
      <c r="C46" s="75"/>
      <c r="D46" s="76"/>
      <c r="E46" s="77"/>
      <c r="F46" s="77"/>
      <c r="G46" s="213"/>
      <c r="H46" s="213"/>
      <c r="I46" s="213"/>
      <c r="J46" s="71"/>
      <c r="K46" s="71"/>
      <c r="L46" s="71"/>
      <c r="M46" s="5"/>
      <c r="N46" s="72"/>
      <c r="O46" s="72"/>
      <c r="P46" s="72"/>
      <c r="Q46" s="72"/>
      <c r="R46" s="72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71"/>
      <c r="B47" s="71"/>
      <c r="C47" s="75"/>
      <c r="D47" s="78"/>
      <c r="E47" s="79"/>
      <c r="F47" s="79"/>
      <c r="G47" s="213"/>
      <c r="H47" s="213"/>
      <c r="I47" s="213"/>
      <c r="J47" s="80"/>
      <c r="K47" s="80"/>
      <c r="L47" s="80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71"/>
      <c r="B48" s="71"/>
      <c r="C48" s="75"/>
      <c r="D48" s="81"/>
      <c r="E48" s="79"/>
      <c r="F48" s="79"/>
      <c r="G48" s="71"/>
      <c r="H48" s="71"/>
      <c r="I48" s="71"/>
      <c r="J48" s="71"/>
      <c r="K48" s="71"/>
      <c r="L48" s="7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71"/>
      <c r="B49" s="71"/>
      <c r="C49" s="82"/>
      <c r="D49" s="83"/>
      <c r="E49" s="84"/>
      <c r="F49" s="84"/>
      <c r="G49" s="71"/>
      <c r="H49" s="71"/>
      <c r="I49" s="71"/>
      <c r="J49" s="71"/>
      <c r="K49" s="71"/>
      <c r="L49" s="7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71"/>
      <c r="B50" s="71"/>
      <c r="C50" s="84"/>
      <c r="D50" s="85"/>
      <c r="E50" s="86"/>
      <c r="F50" s="86"/>
      <c r="G50" s="71"/>
      <c r="H50" s="71"/>
      <c r="I50" s="71"/>
      <c r="J50" s="71"/>
      <c r="K50" s="71"/>
      <c r="L50" s="7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71"/>
      <c r="B51" s="71"/>
      <c r="C51" s="84"/>
      <c r="D51" s="85"/>
      <c r="E51" s="84"/>
      <c r="F51" s="84"/>
      <c r="G51" s="71"/>
      <c r="H51" s="71"/>
      <c r="I51" s="71"/>
      <c r="J51" s="71"/>
      <c r="K51" s="71"/>
      <c r="L51" s="7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71"/>
      <c r="B52" s="71"/>
      <c r="C52" s="69"/>
      <c r="D52" s="69"/>
      <c r="E52" s="69"/>
      <c r="F52" s="69"/>
      <c r="G52" s="88"/>
      <c r="H52" s="88"/>
      <c r="I52" s="88"/>
      <c r="J52" s="88"/>
      <c r="K52" s="88"/>
      <c r="L52" s="8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71"/>
      <c r="B53" s="71"/>
      <c r="C53" s="69"/>
      <c r="D53" s="69"/>
      <c r="E53" s="69"/>
      <c r="F53" s="69"/>
      <c r="G53" s="90"/>
      <c r="H53" s="91"/>
      <c r="I53" s="90"/>
      <c r="J53" s="91"/>
      <c r="K53" s="91"/>
      <c r="L53" s="9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71"/>
      <c r="B54" s="71"/>
      <c r="C54" s="69"/>
      <c r="D54" s="69"/>
      <c r="E54" s="69"/>
      <c r="F54" s="69"/>
      <c r="G54" s="90"/>
      <c r="H54" s="91"/>
      <c r="I54" s="90"/>
      <c r="J54" s="90"/>
      <c r="K54" s="91"/>
      <c r="L54" s="9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71"/>
      <c r="B55" s="71"/>
      <c r="C55" s="75"/>
      <c r="D55" s="81"/>
      <c r="E55" s="108"/>
      <c r="F55" s="108"/>
      <c r="G55" s="90"/>
      <c r="H55" s="91"/>
      <c r="I55" s="90"/>
      <c r="J55" s="90"/>
      <c r="K55" s="91"/>
      <c r="L55" s="9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71"/>
      <c r="B56" s="71"/>
      <c r="C56" s="69"/>
      <c r="D56" s="69"/>
      <c r="E56" s="69"/>
      <c r="F56" s="69"/>
      <c r="G56" s="90"/>
      <c r="H56" s="91"/>
      <c r="I56" s="90"/>
      <c r="J56" s="90"/>
      <c r="K56" s="91"/>
      <c r="L56" s="9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71"/>
      <c r="B57" s="71"/>
      <c r="C57" s="69"/>
      <c r="D57" s="69"/>
      <c r="E57" s="69"/>
      <c r="F57" s="69"/>
      <c r="G57" s="90"/>
      <c r="H57" s="91"/>
      <c r="I57" s="90"/>
      <c r="J57" s="90"/>
      <c r="K57" s="91"/>
      <c r="L57" s="9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71"/>
      <c r="B58" s="71"/>
      <c r="C58" s="69"/>
      <c r="D58" s="69"/>
      <c r="E58" s="69"/>
      <c r="F58" s="69"/>
      <c r="G58" s="90"/>
      <c r="H58" s="91"/>
      <c r="I58" s="90"/>
      <c r="J58" s="90"/>
      <c r="K58" s="91"/>
      <c r="L58" s="9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71"/>
      <c r="B59" s="71"/>
      <c r="C59" s="69"/>
      <c r="D59" s="69"/>
      <c r="E59" s="69"/>
      <c r="F59" s="69"/>
      <c r="G59" s="90"/>
      <c r="H59" s="91"/>
      <c r="I59" s="90"/>
      <c r="J59" s="90"/>
      <c r="K59" s="91"/>
      <c r="L59" s="9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71"/>
      <c r="B60" s="71"/>
      <c r="C60" s="69"/>
      <c r="D60" s="69"/>
      <c r="E60" s="69"/>
      <c r="F60" s="69"/>
      <c r="G60" s="90"/>
      <c r="H60" s="91"/>
      <c r="I60" s="90"/>
      <c r="J60" s="90"/>
      <c r="K60" s="91"/>
      <c r="L60" s="9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71"/>
      <c r="B61" s="71"/>
      <c r="C61" s="69"/>
      <c r="D61" s="69"/>
      <c r="E61" s="69"/>
      <c r="F61" s="69"/>
      <c r="G61" s="90"/>
      <c r="H61" s="91"/>
      <c r="I61" s="90"/>
      <c r="J61" s="90"/>
      <c r="K61" s="91"/>
      <c r="L61" s="9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71"/>
      <c r="B62" s="71"/>
      <c r="C62" s="69"/>
      <c r="D62" s="69"/>
      <c r="E62" s="69"/>
      <c r="F62" s="69"/>
      <c r="G62" s="90"/>
      <c r="H62" s="91"/>
      <c r="I62" s="90"/>
      <c r="J62" s="90"/>
      <c r="K62" s="91"/>
      <c r="L62" s="9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71"/>
      <c r="B63" s="71"/>
      <c r="C63" s="69"/>
      <c r="D63" s="69"/>
      <c r="E63" s="69"/>
      <c r="F63" s="69"/>
      <c r="G63" s="90"/>
      <c r="H63" s="91"/>
      <c r="I63" s="90"/>
      <c r="J63" s="90"/>
      <c r="K63" s="91"/>
      <c r="L63" s="9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71"/>
      <c r="B64" s="71"/>
      <c r="C64" s="69"/>
      <c r="D64" s="69"/>
      <c r="E64" s="69"/>
      <c r="F64" s="69"/>
      <c r="G64" s="90"/>
      <c r="H64" s="91"/>
      <c r="I64" s="90"/>
      <c r="J64" s="90"/>
      <c r="K64" s="91"/>
      <c r="L64" s="9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71"/>
      <c r="B65" s="71"/>
      <c r="C65" s="71"/>
      <c r="D65" s="71"/>
      <c r="E65" s="71"/>
      <c r="F65" s="71"/>
      <c r="G65" s="90"/>
      <c r="H65" s="91"/>
      <c r="I65" s="90"/>
      <c r="J65" s="90"/>
      <c r="K65" s="91"/>
      <c r="L65" s="9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71"/>
      <c r="B66" s="71"/>
      <c r="C66" s="71"/>
      <c r="D66" s="71"/>
      <c r="E66" s="71"/>
      <c r="F66" s="71"/>
      <c r="G66" s="90"/>
      <c r="H66" s="91"/>
      <c r="I66" s="90"/>
      <c r="J66" s="90"/>
      <c r="K66" s="91"/>
      <c r="L66" s="9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71"/>
      <c r="B67" s="71"/>
      <c r="C67" s="71"/>
      <c r="D67" s="71"/>
      <c r="E67" s="71"/>
      <c r="F67" s="71"/>
      <c r="G67" s="90"/>
      <c r="H67" s="91"/>
      <c r="I67" s="90"/>
      <c r="J67" s="90"/>
      <c r="K67" s="91"/>
      <c r="L67" s="9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71"/>
      <c r="B68" s="71"/>
      <c r="C68" s="71"/>
      <c r="D68" s="71"/>
      <c r="E68" s="71"/>
      <c r="F68" s="71"/>
      <c r="G68" s="90"/>
      <c r="H68" s="91"/>
      <c r="I68" s="90"/>
      <c r="J68" s="90"/>
      <c r="K68" s="91"/>
      <c r="L68" s="9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71"/>
      <c r="B69" s="71"/>
      <c r="C69" s="71"/>
      <c r="D69" s="71"/>
      <c r="E69" s="71"/>
      <c r="F69" s="71"/>
      <c r="G69" s="90"/>
      <c r="H69" s="91"/>
      <c r="I69" s="90"/>
      <c r="J69" s="90"/>
      <c r="K69" s="91"/>
      <c r="L69" s="9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71"/>
      <c r="B70" s="71"/>
      <c r="C70" s="71"/>
      <c r="D70" s="71"/>
      <c r="E70" s="71"/>
      <c r="F70" s="71"/>
      <c r="G70" s="90"/>
      <c r="H70" s="91"/>
      <c r="I70" s="90"/>
      <c r="J70" s="90"/>
      <c r="K70" s="91"/>
      <c r="L70" s="9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71"/>
      <c r="B71" s="71"/>
      <c r="C71" s="71"/>
      <c r="D71" s="71"/>
      <c r="E71" s="71"/>
      <c r="F71" s="71"/>
      <c r="G71" s="90"/>
      <c r="H71" s="91"/>
      <c r="I71" s="90"/>
      <c r="J71" s="90"/>
      <c r="K71" s="91"/>
      <c r="L71" s="9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71"/>
      <c r="B72" s="71"/>
      <c r="C72" s="71"/>
      <c r="D72" s="71"/>
      <c r="E72" s="71"/>
      <c r="F72" s="71"/>
      <c r="G72" s="90"/>
      <c r="H72" s="91"/>
      <c r="I72" s="90"/>
      <c r="J72" s="90"/>
      <c r="K72" s="91"/>
      <c r="L72" s="9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71"/>
      <c r="B73" s="71"/>
      <c r="C73" s="71"/>
      <c r="D73" s="71"/>
      <c r="E73" s="71"/>
      <c r="F73" s="71"/>
      <c r="G73" s="90"/>
      <c r="H73" s="91"/>
      <c r="I73" s="90"/>
      <c r="J73" s="90"/>
      <c r="K73" s="91"/>
      <c r="L73" s="9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71"/>
      <c r="B74" s="71"/>
      <c r="C74" s="71"/>
      <c r="D74" s="71"/>
      <c r="E74" s="71"/>
      <c r="F74" s="71"/>
      <c r="G74" s="90"/>
      <c r="H74" s="91"/>
      <c r="I74" s="90"/>
      <c r="J74" s="90"/>
      <c r="K74" s="91"/>
      <c r="L74" s="9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71"/>
      <c r="B75" s="71"/>
      <c r="C75" s="71"/>
      <c r="D75" s="71"/>
      <c r="E75" s="71"/>
      <c r="F75" s="71"/>
      <c r="G75" s="90"/>
      <c r="H75" s="91"/>
      <c r="I75" s="90"/>
      <c r="J75" s="90"/>
      <c r="K75" s="91"/>
      <c r="L75" s="9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71"/>
      <c r="B76" s="71"/>
      <c r="C76" s="71"/>
      <c r="D76" s="71"/>
      <c r="E76" s="71"/>
      <c r="F76" s="71"/>
      <c r="G76" s="90"/>
      <c r="H76" s="91"/>
      <c r="I76" s="90"/>
      <c r="J76" s="90"/>
      <c r="K76" s="91"/>
      <c r="L76" s="9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71"/>
      <c r="B77" s="71"/>
      <c r="C77" s="71"/>
      <c r="D77" s="71"/>
      <c r="E77" s="71"/>
      <c r="F77" s="71"/>
      <c r="G77" s="90"/>
      <c r="H77" s="91"/>
      <c r="I77" s="90"/>
      <c r="J77" s="90"/>
      <c r="K77" s="91"/>
      <c r="L77" s="9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71"/>
      <c r="B78" s="71"/>
      <c r="C78" s="71"/>
      <c r="D78" s="71"/>
      <c r="E78" s="71"/>
      <c r="F78" s="71"/>
      <c r="G78" s="90"/>
      <c r="H78" s="91"/>
      <c r="I78" s="90"/>
      <c r="J78" s="90"/>
      <c r="K78" s="91"/>
      <c r="L78" s="9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71"/>
      <c r="B79" s="71"/>
      <c r="C79" s="71"/>
      <c r="D79" s="71"/>
      <c r="E79" s="71"/>
      <c r="F79" s="71"/>
      <c r="G79" s="90"/>
      <c r="H79" s="91"/>
      <c r="I79" s="90"/>
      <c r="J79" s="90"/>
      <c r="K79" s="91"/>
      <c r="L79" s="9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71"/>
      <c r="B80" s="71"/>
      <c r="C80" s="71"/>
      <c r="D80" s="71"/>
      <c r="E80" s="71"/>
      <c r="F80" s="71"/>
      <c r="G80" s="90"/>
      <c r="H80" s="91"/>
      <c r="I80" s="90"/>
      <c r="J80" s="90"/>
      <c r="K80" s="91"/>
      <c r="L80" s="9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71"/>
      <c r="B81" s="71"/>
      <c r="C81" s="71"/>
      <c r="D81" s="71"/>
      <c r="E81" s="71"/>
      <c r="F81" s="71"/>
      <c r="G81" s="90"/>
      <c r="H81" s="91"/>
      <c r="I81" s="90"/>
      <c r="J81" s="90"/>
      <c r="K81" s="91"/>
      <c r="L81" s="9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71"/>
      <c r="B82" s="71"/>
      <c r="C82" s="71"/>
      <c r="D82" s="71"/>
      <c r="E82" s="71"/>
      <c r="F82" s="71"/>
      <c r="G82" s="90"/>
      <c r="H82" s="91"/>
      <c r="I82" s="90"/>
      <c r="J82" s="90"/>
      <c r="K82" s="91"/>
      <c r="L82" s="9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71"/>
      <c r="B83" s="71"/>
      <c r="C83" s="71"/>
      <c r="D83" s="71"/>
      <c r="E83" s="71"/>
      <c r="F83" s="71"/>
      <c r="G83" s="90"/>
      <c r="H83" s="91"/>
      <c r="I83" s="90"/>
      <c r="J83" s="90"/>
      <c r="K83" s="91"/>
      <c r="L83" s="9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71"/>
      <c r="B84" s="71"/>
      <c r="C84" s="71"/>
      <c r="D84" s="71"/>
      <c r="E84" s="71"/>
      <c r="F84" s="71"/>
      <c r="G84" s="90"/>
      <c r="H84" s="91"/>
      <c r="I84" s="90"/>
      <c r="J84" s="90"/>
      <c r="K84" s="91"/>
      <c r="L84" s="9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71"/>
      <c r="B85" s="71"/>
      <c r="C85" s="71"/>
      <c r="D85" s="71"/>
      <c r="E85" s="71"/>
      <c r="F85" s="71"/>
      <c r="G85" s="90"/>
      <c r="H85" s="91"/>
      <c r="I85" s="90"/>
      <c r="J85" s="90"/>
      <c r="K85" s="91"/>
      <c r="L85" s="9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71"/>
      <c r="B86" s="71"/>
      <c r="C86" s="71"/>
      <c r="D86" s="71"/>
      <c r="E86" s="71"/>
      <c r="F86" s="71"/>
      <c r="G86" s="90"/>
      <c r="H86" s="91"/>
      <c r="I86" s="90"/>
      <c r="J86" s="90"/>
      <c r="K86" s="91"/>
      <c r="L86" s="9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71"/>
      <c r="B87" s="71"/>
      <c r="C87" s="71"/>
      <c r="D87" s="71"/>
      <c r="E87" s="71"/>
      <c r="F87" s="71"/>
      <c r="G87" s="90"/>
      <c r="H87" s="91"/>
      <c r="I87" s="90"/>
      <c r="J87" s="90"/>
      <c r="K87" s="91"/>
      <c r="L87" s="9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71"/>
      <c r="B88" s="71"/>
      <c r="C88" s="71"/>
      <c r="D88" s="71"/>
      <c r="E88" s="71"/>
      <c r="F88" s="71"/>
      <c r="G88" s="90"/>
      <c r="H88" s="91"/>
      <c r="I88" s="90"/>
      <c r="J88" s="90"/>
      <c r="K88" s="91"/>
      <c r="L88" s="9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71"/>
      <c r="B89" s="71"/>
      <c r="C89" s="71"/>
      <c r="D89" s="71"/>
      <c r="E89" s="71"/>
      <c r="F89" s="71"/>
      <c r="G89" s="90"/>
      <c r="H89" s="91"/>
      <c r="I89" s="90"/>
      <c r="J89" s="90"/>
      <c r="K89" s="91"/>
      <c r="L89" s="9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71"/>
      <c r="B90" s="71"/>
      <c r="C90" s="71"/>
      <c r="D90" s="71"/>
      <c r="E90" s="71"/>
      <c r="F90" s="71"/>
      <c r="G90" s="90"/>
      <c r="H90" s="91"/>
      <c r="I90" s="90"/>
      <c r="J90" s="90"/>
      <c r="K90" s="91"/>
      <c r="L90" s="9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71"/>
      <c r="B91" s="71"/>
      <c r="C91" s="71"/>
      <c r="D91" s="71"/>
      <c r="E91" s="71"/>
      <c r="F91" s="71"/>
      <c r="G91" s="90"/>
      <c r="H91" s="91"/>
      <c r="I91" s="90"/>
      <c r="J91" s="90"/>
      <c r="K91" s="91"/>
      <c r="L91" s="9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71"/>
      <c r="B92" s="71"/>
      <c r="C92" s="71"/>
      <c r="D92" s="71"/>
      <c r="E92" s="71"/>
      <c r="F92" s="71"/>
      <c r="G92" s="90"/>
      <c r="H92" s="91"/>
      <c r="I92" s="90"/>
      <c r="J92" s="90"/>
      <c r="K92" s="91"/>
      <c r="L92" s="9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71"/>
      <c r="B93" s="71"/>
      <c r="C93" s="71"/>
      <c r="D93" s="71"/>
      <c r="E93" s="71"/>
      <c r="F93" s="71"/>
      <c r="G93" s="90"/>
      <c r="H93" s="91"/>
      <c r="I93" s="90"/>
      <c r="J93" s="90"/>
      <c r="K93" s="91"/>
      <c r="L93" s="9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27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27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27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27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27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27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27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27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2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27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27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27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27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27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27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1:27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1:27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1:27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1:2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1:27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1:27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1:27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</row>
    <row r="221" spans="1:27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</row>
    <row r="222" spans="1:27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</row>
    <row r="223" spans="1:27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</row>
    <row r="224" spans="1:27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</row>
    <row r="225" spans="1:27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</row>
    <row r="226" spans="1:27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</row>
    <row r="227" spans="1:27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</row>
    <row r="228" spans="1:27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</row>
    <row r="229" spans="1:27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</row>
    <row r="230" spans="1:27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</row>
    <row r="231" spans="1:27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</row>
    <row r="232" spans="1:27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</row>
    <row r="233" spans="1:27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</row>
    <row r="234" spans="1:27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</row>
    <row r="235" spans="1:27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</row>
    <row r="236" spans="1:27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</row>
    <row r="237" spans="1:27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</row>
    <row r="238" spans="1:27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</row>
    <row r="239" spans="1:27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</row>
    <row r="240" spans="1:27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</row>
    <row r="241" spans="1:27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</row>
    <row r="242" spans="1:27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</row>
    <row r="243" spans="1:27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</row>
    <row r="244" spans="1:27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</row>
    <row r="245" spans="1:27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</row>
    <row r="246" spans="1:27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</row>
    <row r="247" spans="1:27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</row>
    <row r="248" spans="1:27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</row>
    <row r="249" spans="1:27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</row>
    <row r="250" spans="1:27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</row>
    <row r="251" spans="1:27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</row>
    <row r="252" spans="1:27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</row>
    <row r="253" spans="1:27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</row>
    <row r="254" spans="1:27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</row>
    <row r="255" spans="1:27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</row>
    <row r="256" spans="1:27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</row>
    <row r="257" spans="1:27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</row>
    <row r="258" spans="1:27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</row>
    <row r="259" spans="1:27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</row>
    <row r="260" spans="1:27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</row>
    <row r="261" spans="1:27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</row>
    <row r="262" spans="1:27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</row>
    <row r="263" spans="1:27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</row>
    <row r="264" spans="1:27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</row>
    <row r="265" spans="1:27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</row>
    <row r="266" spans="1:27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</row>
    <row r="267" spans="1:27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</row>
    <row r="268" spans="1:27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</row>
    <row r="269" spans="1:27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</row>
    <row r="270" spans="1:27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</row>
    <row r="271" spans="1:27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</row>
    <row r="272" spans="1:27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</row>
    <row r="273" spans="1:27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</row>
    <row r="274" spans="1:27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</row>
    <row r="275" spans="1:27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</row>
    <row r="276" spans="1:27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</row>
    <row r="277" spans="1:27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</row>
    <row r="278" spans="1:27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</row>
    <row r="279" spans="1:27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</row>
    <row r="280" spans="1:27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</row>
    <row r="281" spans="1:27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</row>
    <row r="282" spans="1:27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</row>
    <row r="283" spans="1:27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</row>
    <row r="284" spans="1:27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</row>
    <row r="285" spans="1:27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</row>
    <row r="286" spans="1:27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</row>
    <row r="287" spans="1:27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</row>
    <row r="288" spans="1:27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</row>
    <row r="289" spans="1:27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</row>
    <row r="290" spans="1:27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</row>
    <row r="291" spans="1:27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</row>
    <row r="292" spans="1:27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</row>
    <row r="293" spans="1:27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</row>
    <row r="294" spans="1:27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</row>
    <row r="295" spans="1:27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</row>
    <row r="296" spans="1:27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</row>
    <row r="297" spans="1:27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</row>
    <row r="298" spans="1:27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</row>
    <row r="299" spans="1:27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</row>
    <row r="300" spans="1:27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</row>
    <row r="301" spans="1:27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</row>
    <row r="302" spans="1:27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</row>
    <row r="303" spans="1:27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</row>
    <row r="304" spans="1:27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</row>
    <row r="305" spans="1:27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</row>
    <row r="306" spans="1:27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</row>
    <row r="307" spans="1:27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</row>
    <row r="308" spans="1:27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</row>
    <row r="309" spans="1:27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</row>
    <row r="310" spans="1:27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</row>
    <row r="311" spans="1:27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</row>
    <row r="312" spans="1:27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</row>
    <row r="313" spans="1:27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</row>
    <row r="314" spans="1:27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</row>
    <row r="315" spans="1:27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</row>
    <row r="316" spans="1:27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</row>
    <row r="317" spans="1:27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</row>
    <row r="318" spans="1:27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</row>
    <row r="319" spans="1:27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</row>
    <row r="320" spans="1:27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</row>
    <row r="321" spans="1:27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</row>
    <row r="322" spans="1:27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</row>
    <row r="323" spans="1:27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</row>
    <row r="324" spans="1:27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</row>
    <row r="325" spans="1:27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</row>
    <row r="326" spans="1:27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</row>
    <row r="327" spans="1:27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</row>
    <row r="328" spans="1:27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</row>
    <row r="329" spans="1:27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</row>
    <row r="330" spans="1:27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</row>
    <row r="331" spans="1:27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</row>
    <row r="332" spans="1:27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</row>
    <row r="333" spans="1:27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</row>
    <row r="334" spans="1:27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</row>
    <row r="335" spans="1:27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</row>
    <row r="336" spans="1:27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</row>
    <row r="337" spans="1:27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</row>
    <row r="338" spans="1:27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</row>
    <row r="339" spans="1:27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</row>
    <row r="340" spans="1:27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</row>
    <row r="341" spans="1:27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</row>
    <row r="342" spans="1:27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</row>
    <row r="343" spans="1:27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</row>
    <row r="344" spans="1:27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</row>
    <row r="345" spans="1:27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</row>
    <row r="346" spans="1:27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</row>
    <row r="347" spans="1:27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</row>
    <row r="348" spans="1:27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</row>
    <row r="349" spans="1:27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</row>
    <row r="350" spans="1:27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</row>
    <row r="351" spans="1:27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</row>
    <row r="352" spans="1:27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</row>
    <row r="353" spans="1:27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</row>
    <row r="354" spans="1:27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</row>
    <row r="355" spans="1:27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</row>
    <row r="356" spans="1:27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</row>
    <row r="357" spans="1:27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</row>
    <row r="358" spans="1:27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</row>
    <row r="359" spans="1:27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</row>
    <row r="360" spans="1:27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</row>
    <row r="361" spans="1:27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</row>
    <row r="362" spans="1:27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</row>
    <row r="363" spans="1:27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</row>
    <row r="364" spans="1:27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</row>
    <row r="365" spans="1:27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</row>
    <row r="366" spans="1:27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</row>
    <row r="367" spans="1:27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</row>
    <row r="368" spans="1:27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</row>
    <row r="369" spans="1:27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</row>
    <row r="370" spans="1:27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</row>
    <row r="371" spans="1:27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</row>
    <row r="372" spans="1:27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</row>
    <row r="373" spans="1:27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</row>
    <row r="374" spans="1:27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</row>
    <row r="375" spans="1:27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</row>
    <row r="376" spans="1:27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</row>
    <row r="377" spans="1:27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</row>
    <row r="378" spans="1:27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</row>
    <row r="379" spans="1:27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</row>
    <row r="380" spans="1:27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</row>
    <row r="381" spans="1:27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</row>
    <row r="382" spans="1:27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</row>
    <row r="383" spans="1:27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</row>
    <row r="384" spans="1:27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</row>
    <row r="385" spans="1:27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</row>
    <row r="386" spans="1:27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</row>
    <row r="387" spans="1:27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</row>
    <row r="388" spans="1:27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</row>
    <row r="389" spans="1:27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</row>
    <row r="390" spans="1:27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</row>
    <row r="391" spans="1:27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</row>
    <row r="392" spans="1:27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</row>
    <row r="393" spans="1:27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</row>
    <row r="394" spans="1:27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</row>
    <row r="395" spans="1:27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</row>
    <row r="396" spans="1:27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</row>
    <row r="397" spans="1:27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</row>
    <row r="398" spans="1:27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</row>
    <row r="399" spans="1:27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</row>
    <row r="400" spans="1:27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</row>
    <row r="401" spans="1:27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</row>
    <row r="402" spans="1:27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</row>
    <row r="403" spans="1:27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</row>
    <row r="404" spans="1:27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</row>
    <row r="405" spans="1:27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</row>
    <row r="406" spans="1:27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</row>
    <row r="407" spans="1:27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</row>
    <row r="408" spans="1:27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</row>
    <row r="409" spans="1:27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</row>
    <row r="410" spans="1:27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</row>
    <row r="411" spans="1:27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</row>
    <row r="412" spans="1:27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</row>
    <row r="413" spans="1:27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</row>
    <row r="414" spans="1:27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</row>
    <row r="415" spans="1:27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</row>
    <row r="416" spans="1:27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</row>
    <row r="417" spans="1:27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</row>
    <row r="418" spans="1:27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</row>
    <row r="419" spans="1:27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</row>
    <row r="420" spans="1:27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</row>
    <row r="421" spans="1:27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</row>
    <row r="422" spans="1:27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</row>
    <row r="423" spans="1:27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</row>
    <row r="424" spans="1:27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</row>
    <row r="425" spans="1:27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</row>
    <row r="426" spans="1:27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</row>
    <row r="427" spans="1:27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</row>
    <row r="428" spans="1:27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</row>
    <row r="429" spans="1:27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</row>
    <row r="430" spans="1:27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</row>
    <row r="431" spans="1:27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</row>
    <row r="432" spans="1:27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</row>
    <row r="433" spans="1:27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</row>
    <row r="434" spans="1:27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</row>
    <row r="435" spans="1:27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</row>
    <row r="436" spans="1:27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</row>
    <row r="437" spans="1:27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</row>
    <row r="438" spans="1:27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</row>
    <row r="439" spans="1:27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</row>
    <row r="440" spans="1:27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</row>
    <row r="441" spans="1:27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</row>
    <row r="442" spans="1:27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</row>
    <row r="443" spans="1:27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</row>
    <row r="444" spans="1:27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</row>
    <row r="445" spans="1:27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</row>
    <row r="446" spans="1:27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</row>
    <row r="447" spans="1:27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</row>
    <row r="448" spans="1:27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</row>
    <row r="449" spans="1:27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</row>
    <row r="450" spans="1:27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</row>
    <row r="451" spans="1:27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</row>
    <row r="452" spans="1:27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</row>
    <row r="453" spans="1:27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</row>
    <row r="454" spans="1:27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</row>
    <row r="455" spans="1:27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</row>
    <row r="456" spans="1:27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</row>
    <row r="457" spans="1:27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</row>
    <row r="458" spans="1:27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</row>
    <row r="459" spans="1:27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</row>
    <row r="460" spans="1:27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</row>
    <row r="461" spans="1:27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</row>
    <row r="462" spans="1:27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</row>
    <row r="463" spans="1:27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</row>
    <row r="464" spans="1:27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</row>
    <row r="465" spans="1:27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</row>
    <row r="466" spans="1:27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</row>
    <row r="467" spans="1:27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</row>
    <row r="468" spans="1:27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</row>
    <row r="469" spans="1:27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</row>
    <row r="470" spans="1:27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</row>
    <row r="471" spans="1:27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</row>
    <row r="472" spans="1:27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</row>
    <row r="473" spans="1:27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</row>
    <row r="474" spans="1:27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</row>
    <row r="475" spans="1:27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</row>
    <row r="476" spans="1:27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</row>
    <row r="477" spans="1:27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</row>
    <row r="478" spans="1:27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</row>
    <row r="479" spans="1:27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</row>
    <row r="480" spans="1:27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</row>
    <row r="481" spans="1:27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</row>
    <row r="482" spans="1:27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</row>
    <row r="483" spans="1:27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</row>
    <row r="484" spans="1:27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</row>
    <row r="485" spans="1:27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</row>
    <row r="486" spans="1:27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</row>
    <row r="487" spans="1:27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</row>
    <row r="488" spans="1:27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</row>
    <row r="489" spans="1:27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</row>
    <row r="490" spans="1:27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</row>
    <row r="491" spans="1:27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</row>
    <row r="492" spans="1:27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</row>
    <row r="493" spans="1:27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</row>
    <row r="494" spans="1:27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</row>
    <row r="495" spans="1:27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</row>
    <row r="496" spans="1:27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</row>
    <row r="497" spans="1:27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</row>
    <row r="498" spans="1:27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</row>
    <row r="499" spans="1:27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</row>
    <row r="500" spans="1:27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</row>
    <row r="501" spans="1:27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</row>
    <row r="502" spans="1:27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</row>
    <row r="503" spans="1:27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</row>
    <row r="504" spans="1:27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</row>
    <row r="505" spans="1:27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</row>
    <row r="506" spans="1:27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</row>
    <row r="507" spans="1:27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</row>
    <row r="508" spans="1:27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</row>
    <row r="509" spans="1:27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</row>
    <row r="510" spans="1:27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</row>
    <row r="511" spans="1:27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</row>
    <row r="512" spans="1:27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</row>
    <row r="513" spans="1:27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</row>
    <row r="514" spans="1:27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</row>
    <row r="515" spans="1:27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</row>
    <row r="516" spans="1:27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</row>
    <row r="517" spans="1:27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</row>
    <row r="518" spans="1:27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</row>
    <row r="519" spans="1:27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</row>
    <row r="520" spans="1:27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</row>
    <row r="521" spans="1:27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</row>
    <row r="522" spans="1:27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</row>
    <row r="523" spans="1:27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</row>
    <row r="524" spans="1:27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</row>
    <row r="525" spans="1:27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</row>
    <row r="526" spans="1:27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</row>
    <row r="527" spans="1:27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</row>
    <row r="528" spans="1:27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</row>
    <row r="529" spans="1:27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</row>
    <row r="530" spans="1:27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</row>
    <row r="531" spans="1:27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</row>
    <row r="532" spans="1:27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</row>
    <row r="533" spans="1:27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</row>
    <row r="534" spans="1:27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</row>
    <row r="535" spans="1:27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</row>
    <row r="536" spans="1:27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</row>
    <row r="537" spans="1:27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</row>
    <row r="538" spans="1:27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</row>
    <row r="539" spans="1:27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</row>
    <row r="540" spans="1:27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</row>
    <row r="541" spans="1:27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</row>
    <row r="542" spans="1:27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</row>
    <row r="543" spans="1:27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</row>
    <row r="544" spans="1:27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</row>
    <row r="545" spans="1:27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</row>
    <row r="546" spans="1:27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</row>
    <row r="547" spans="1:27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</row>
    <row r="548" spans="1:27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</row>
    <row r="549" spans="1:27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</row>
    <row r="550" spans="1:27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</row>
    <row r="551" spans="1:27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</row>
    <row r="552" spans="1:27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</row>
    <row r="553" spans="1:27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</row>
    <row r="554" spans="1:27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</row>
    <row r="555" spans="1:27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</row>
    <row r="556" spans="1:27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</row>
    <row r="557" spans="1:27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</row>
    <row r="558" spans="1:27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</row>
    <row r="559" spans="1:27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</row>
    <row r="560" spans="1:27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</row>
    <row r="561" spans="1:27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</row>
    <row r="562" spans="1:27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</row>
    <row r="563" spans="1:27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</row>
    <row r="564" spans="1:27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</row>
    <row r="565" spans="1:27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</row>
    <row r="566" spans="1:27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</row>
    <row r="567" spans="1:27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</row>
    <row r="568" spans="1:27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</row>
    <row r="569" spans="1:27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</row>
    <row r="570" spans="1:27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</row>
    <row r="571" spans="1:27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</row>
    <row r="572" spans="1:27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</row>
    <row r="573" spans="1:27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</row>
    <row r="574" spans="1:27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</row>
    <row r="575" spans="1:27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</row>
    <row r="576" spans="1:27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</row>
    <row r="577" spans="1:27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</row>
    <row r="578" spans="1:27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</row>
    <row r="579" spans="1:27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</row>
    <row r="580" spans="1:27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</row>
    <row r="581" spans="1:27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</row>
    <row r="582" spans="1:27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</row>
    <row r="583" spans="1:27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</row>
    <row r="584" spans="1:27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</row>
    <row r="585" spans="1:27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</row>
    <row r="586" spans="1:27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</row>
    <row r="587" spans="1:27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</row>
    <row r="588" spans="1:27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</row>
    <row r="589" spans="1:27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</row>
    <row r="590" spans="1:27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</row>
    <row r="591" spans="1:27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</row>
    <row r="592" spans="1:27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</row>
    <row r="593" spans="1:27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</row>
    <row r="594" spans="1:27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</row>
    <row r="595" spans="1:27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</row>
    <row r="596" spans="1:27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</row>
    <row r="597" spans="1:27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</row>
    <row r="598" spans="1:27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</row>
    <row r="599" spans="1:27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</row>
    <row r="600" spans="1:27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</row>
    <row r="601" spans="1:27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</row>
    <row r="602" spans="1:27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</row>
    <row r="603" spans="1:27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</row>
    <row r="604" spans="1:27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</row>
    <row r="605" spans="1:27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</row>
    <row r="606" spans="1:27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</row>
    <row r="607" spans="1:27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</row>
    <row r="608" spans="1:27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</row>
    <row r="609" spans="1:27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</row>
    <row r="610" spans="1:27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</row>
    <row r="611" spans="1:27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</row>
    <row r="612" spans="1:27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</row>
    <row r="613" spans="1:27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</row>
    <row r="614" spans="1:27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</row>
    <row r="615" spans="1:27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</row>
    <row r="616" spans="1:27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</row>
    <row r="617" spans="1:27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</row>
    <row r="618" spans="1:27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</row>
    <row r="619" spans="1:27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</row>
    <row r="620" spans="1:27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</row>
    <row r="621" spans="1:27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</row>
    <row r="622" spans="1:27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</row>
    <row r="623" spans="1:27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</row>
    <row r="624" spans="1:27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</row>
    <row r="625" spans="1:27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</row>
    <row r="626" spans="1:27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</row>
    <row r="627" spans="1:27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</row>
    <row r="628" spans="1:27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</row>
    <row r="629" spans="1:27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</row>
    <row r="630" spans="1:27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</row>
    <row r="631" spans="1:27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</row>
    <row r="632" spans="1:27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</row>
    <row r="633" spans="1:27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</row>
    <row r="634" spans="1:27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</row>
    <row r="635" spans="1:27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</row>
    <row r="636" spans="1:27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</row>
    <row r="637" spans="1:27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</row>
    <row r="638" spans="1:27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</row>
    <row r="639" spans="1:27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</row>
    <row r="640" spans="1:27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</row>
    <row r="641" spans="1:27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</row>
    <row r="642" spans="1:27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</row>
    <row r="643" spans="1:27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</row>
    <row r="644" spans="1:27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</row>
    <row r="645" spans="1:27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</row>
    <row r="646" spans="1:27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</row>
    <row r="647" spans="1:27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</row>
    <row r="648" spans="1:27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</row>
    <row r="649" spans="1:27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</row>
    <row r="650" spans="1:27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</row>
    <row r="651" spans="1:27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</row>
    <row r="652" spans="1:27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</row>
    <row r="653" spans="1:27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</row>
    <row r="654" spans="1:27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</row>
    <row r="655" spans="1:27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</row>
    <row r="656" spans="1:27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</row>
    <row r="657" spans="1:27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</row>
    <row r="658" spans="1:27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</row>
    <row r="659" spans="1:27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</row>
    <row r="660" spans="1:27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</row>
    <row r="661" spans="1:27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</row>
    <row r="662" spans="1:27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</row>
    <row r="663" spans="1:27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</row>
    <row r="664" spans="1:27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</row>
    <row r="665" spans="1:27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</row>
    <row r="666" spans="1:27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</row>
    <row r="667" spans="1:27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</row>
    <row r="668" spans="1:27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</row>
    <row r="669" spans="1:27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</row>
    <row r="670" spans="1:27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</row>
    <row r="671" spans="1:27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</row>
    <row r="672" spans="1:27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</row>
    <row r="673" spans="1:27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</row>
    <row r="674" spans="1:27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</row>
    <row r="675" spans="1:27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</row>
    <row r="676" spans="1:27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</row>
    <row r="677" spans="1:27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</row>
    <row r="678" spans="1:27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</row>
    <row r="679" spans="1:27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</row>
    <row r="680" spans="1:27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</row>
    <row r="681" spans="1:27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</row>
    <row r="682" spans="1:27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</row>
    <row r="683" spans="1:27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</row>
    <row r="684" spans="1:27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</row>
    <row r="685" spans="1:27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</row>
    <row r="686" spans="1:27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</row>
    <row r="687" spans="1:27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</row>
    <row r="688" spans="1:27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</row>
    <row r="689" spans="1:27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</row>
    <row r="690" spans="1:27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</row>
    <row r="691" spans="1:27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</row>
    <row r="692" spans="1:27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</row>
    <row r="693" spans="1:27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</row>
    <row r="694" spans="1:27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</row>
    <row r="695" spans="1:27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</row>
    <row r="696" spans="1:27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</row>
    <row r="697" spans="1:27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</row>
    <row r="698" spans="1:27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</row>
    <row r="699" spans="1:27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</row>
    <row r="700" spans="1:27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</row>
    <row r="701" spans="1:27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</row>
    <row r="702" spans="1:27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</row>
    <row r="703" spans="1:27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</row>
    <row r="704" spans="1:27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</row>
    <row r="705" spans="1:27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</row>
    <row r="706" spans="1:27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</row>
    <row r="707" spans="1:27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</row>
    <row r="708" spans="1:27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</row>
    <row r="709" spans="1:27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</row>
    <row r="710" spans="1:27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</row>
    <row r="711" spans="1:27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</row>
    <row r="712" spans="1:27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</row>
    <row r="713" spans="1:27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</row>
    <row r="714" spans="1:27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</row>
    <row r="715" spans="1:27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</row>
    <row r="716" spans="1:27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</row>
    <row r="717" spans="1:27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</row>
    <row r="718" spans="1:27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</row>
    <row r="719" spans="1:27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</row>
    <row r="720" spans="1:27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</row>
    <row r="721" spans="1:27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</row>
    <row r="722" spans="1:27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</row>
    <row r="723" spans="1:27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</row>
    <row r="724" spans="1:27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</row>
    <row r="725" spans="1:27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</row>
    <row r="726" spans="1:27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</row>
    <row r="727" spans="1:27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</row>
    <row r="728" spans="1:27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</row>
    <row r="729" spans="1:27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</row>
    <row r="730" spans="1:27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</row>
    <row r="731" spans="1:27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</row>
    <row r="732" spans="1:27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</row>
    <row r="733" spans="1:27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</row>
    <row r="734" spans="1:27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</row>
    <row r="735" spans="1:27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</row>
    <row r="736" spans="1:27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</row>
    <row r="737" spans="1:27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</row>
    <row r="738" spans="1:27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</row>
    <row r="739" spans="1:27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</row>
    <row r="740" spans="1:27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</row>
    <row r="741" spans="1:27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</row>
    <row r="742" spans="1:27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</row>
    <row r="743" spans="1:27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</row>
    <row r="744" spans="1:27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</row>
    <row r="745" spans="1:27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</row>
    <row r="746" spans="1:27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</row>
    <row r="747" spans="1:27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</row>
    <row r="748" spans="1:27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</row>
    <row r="749" spans="1:27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</row>
    <row r="750" spans="1:27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</row>
    <row r="751" spans="1:27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</row>
    <row r="752" spans="1:27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</row>
    <row r="753" spans="1:27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</row>
    <row r="754" spans="1:27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</row>
    <row r="755" spans="1:27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</row>
    <row r="756" spans="1:27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</row>
    <row r="757" spans="1:27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</row>
    <row r="758" spans="1:27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</row>
    <row r="759" spans="1:27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</row>
    <row r="760" spans="1:27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</row>
    <row r="761" spans="1:27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</row>
    <row r="762" spans="1:27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</row>
    <row r="763" spans="1:27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</row>
    <row r="764" spans="1:27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</row>
    <row r="765" spans="1:27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</row>
    <row r="766" spans="1:27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</row>
    <row r="767" spans="1:27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</row>
    <row r="768" spans="1:27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</row>
    <row r="769" spans="1:27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</row>
    <row r="770" spans="1:27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</row>
    <row r="771" spans="1:27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</row>
    <row r="772" spans="1:27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</row>
    <row r="773" spans="1:27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</row>
    <row r="774" spans="1:27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</row>
    <row r="775" spans="1:27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</row>
    <row r="776" spans="1:27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</row>
    <row r="777" spans="1:27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</row>
    <row r="778" spans="1:27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</row>
    <row r="779" spans="1:27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</row>
    <row r="780" spans="1:27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</row>
    <row r="781" spans="1:27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</row>
    <row r="782" spans="1:27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</row>
    <row r="783" spans="1:27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</row>
    <row r="784" spans="1:27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</row>
    <row r="785" spans="1:27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</row>
    <row r="786" spans="1:27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</row>
    <row r="787" spans="1:27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</row>
    <row r="788" spans="1:27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</row>
    <row r="789" spans="1:27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</row>
    <row r="790" spans="1:27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</row>
    <row r="791" spans="1:27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</row>
    <row r="792" spans="1:27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</row>
    <row r="793" spans="1:27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</row>
    <row r="794" spans="1:27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</row>
    <row r="795" spans="1:27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</row>
    <row r="796" spans="1:27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</row>
    <row r="797" spans="1:27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</row>
    <row r="798" spans="1:27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</row>
    <row r="799" spans="1:27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</row>
    <row r="800" spans="1:27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</row>
    <row r="801" spans="1:27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</row>
    <row r="802" spans="1:27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</row>
    <row r="803" spans="1:27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</row>
    <row r="804" spans="1:27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</row>
    <row r="805" spans="1:27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</row>
    <row r="806" spans="1:27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</row>
    <row r="807" spans="1:27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</row>
    <row r="808" spans="1:27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</row>
    <row r="809" spans="1:27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</row>
    <row r="810" spans="1:27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</row>
    <row r="811" spans="1:27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</row>
    <row r="812" spans="1:27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</row>
    <row r="813" spans="1:27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</row>
    <row r="814" spans="1:27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</row>
    <row r="815" spans="1:27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</row>
    <row r="816" spans="1:27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</row>
    <row r="817" spans="1:27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</row>
    <row r="818" spans="1:27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</row>
    <row r="819" spans="1:27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</row>
    <row r="820" spans="1:27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</row>
    <row r="821" spans="1:27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</row>
    <row r="822" spans="1:27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</row>
    <row r="823" spans="1:27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</row>
    <row r="824" spans="1:27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</row>
    <row r="825" spans="1:27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</row>
    <row r="826" spans="1:27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</row>
    <row r="827" spans="1:27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</row>
    <row r="828" spans="1:27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</row>
    <row r="829" spans="1:27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</row>
    <row r="830" spans="1:27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</row>
    <row r="831" spans="1:27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</row>
    <row r="832" spans="1:27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</row>
    <row r="833" spans="1:27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</row>
    <row r="834" spans="1:27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</row>
    <row r="835" spans="1:27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</row>
    <row r="836" spans="1:27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</row>
    <row r="837" spans="1:27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</row>
    <row r="838" spans="1:27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</row>
    <row r="839" spans="1:27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</row>
    <row r="840" spans="1:27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</row>
    <row r="841" spans="1:27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</row>
    <row r="842" spans="1:27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</row>
    <row r="843" spans="1:27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</row>
    <row r="844" spans="1:27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</row>
    <row r="845" spans="1:27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</row>
    <row r="846" spans="1:27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</row>
    <row r="847" spans="1:27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</row>
    <row r="848" spans="1:27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</row>
    <row r="849" spans="1:27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</row>
    <row r="850" spans="1:27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</row>
    <row r="851" spans="1:27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</row>
    <row r="852" spans="1:27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</row>
    <row r="853" spans="1:27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</row>
    <row r="854" spans="1:27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</row>
    <row r="855" spans="1:27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</row>
    <row r="856" spans="1:27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</row>
    <row r="857" spans="1:27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</row>
    <row r="858" spans="1:27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</row>
    <row r="859" spans="1:27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</row>
    <row r="860" spans="1:27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</row>
    <row r="861" spans="1:27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</row>
    <row r="862" spans="1:27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</row>
    <row r="863" spans="1:27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</row>
    <row r="864" spans="1:27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</row>
    <row r="865" spans="1:27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</row>
    <row r="866" spans="1:27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</row>
    <row r="867" spans="1:27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</row>
    <row r="868" spans="1:27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</row>
    <row r="869" spans="1:27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</row>
    <row r="870" spans="1:27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</row>
    <row r="871" spans="1:27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</row>
    <row r="872" spans="1:27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</row>
    <row r="873" spans="1:27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</row>
    <row r="874" spans="1:27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</row>
    <row r="875" spans="1:27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</row>
    <row r="876" spans="1:27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</row>
    <row r="877" spans="1:27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</row>
    <row r="878" spans="1:27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</row>
    <row r="879" spans="1:27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</row>
    <row r="880" spans="1:27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</row>
    <row r="881" spans="1:27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</row>
    <row r="882" spans="1:27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</row>
    <row r="883" spans="1:27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</row>
    <row r="884" spans="1:27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</row>
    <row r="885" spans="1:27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</row>
    <row r="886" spans="1:27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</row>
    <row r="887" spans="1:27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</row>
    <row r="888" spans="1:27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</row>
    <row r="889" spans="1:27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</row>
    <row r="890" spans="1:27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</row>
    <row r="891" spans="1:27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</row>
    <row r="892" spans="1:27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</row>
    <row r="893" spans="1:27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</row>
    <row r="894" spans="1:27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</row>
    <row r="895" spans="1:27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</row>
    <row r="896" spans="1:27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</row>
    <row r="897" spans="1:27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</row>
    <row r="898" spans="1:27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</row>
    <row r="899" spans="1:27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</row>
    <row r="900" spans="1:27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</row>
    <row r="901" spans="1:27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</row>
    <row r="902" spans="1:27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</row>
    <row r="903" spans="1:27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</row>
    <row r="904" spans="1:27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</row>
    <row r="905" spans="1:27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</row>
    <row r="906" spans="1:27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</row>
    <row r="907" spans="1:27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</row>
    <row r="908" spans="1:27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</row>
    <row r="909" spans="1:27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</row>
    <row r="910" spans="1:27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</row>
    <row r="911" spans="1:27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</row>
    <row r="912" spans="1:27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</row>
    <row r="913" spans="1:27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</row>
    <row r="914" spans="1:27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</row>
    <row r="915" spans="1:27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</row>
    <row r="916" spans="1:27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</row>
    <row r="917" spans="1:27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</row>
    <row r="918" spans="1:27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</row>
    <row r="919" spans="1:27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</row>
    <row r="920" spans="1:27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</row>
    <row r="921" spans="1:27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</row>
    <row r="922" spans="1:27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</row>
    <row r="923" spans="1:27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</row>
    <row r="924" spans="1:27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</row>
    <row r="925" spans="1:27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</row>
    <row r="926" spans="1:27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</row>
    <row r="927" spans="1:27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</row>
    <row r="928" spans="1:27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</row>
    <row r="929" spans="1:27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</row>
    <row r="930" spans="1:27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</row>
    <row r="931" spans="1:27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</row>
    <row r="932" spans="1:27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</row>
    <row r="933" spans="1:27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</row>
    <row r="934" spans="1:27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</row>
    <row r="935" spans="1:27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</row>
    <row r="936" spans="1:27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</row>
    <row r="937" spans="1:27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</row>
    <row r="938" spans="1:27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</row>
    <row r="939" spans="1:27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</row>
    <row r="940" spans="1:27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</row>
    <row r="941" spans="1:27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</row>
    <row r="942" spans="1:27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</row>
    <row r="943" spans="1:27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</row>
    <row r="944" spans="1:27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</row>
    <row r="945" spans="1:27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</row>
    <row r="946" spans="1:27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</row>
    <row r="947" spans="1:27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</row>
    <row r="948" spans="1:27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</row>
    <row r="949" spans="1:27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</row>
    <row r="950" spans="1:27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</row>
    <row r="951" spans="1:27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</row>
    <row r="952" spans="1:27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</row>
    <row r="953" spans="1:27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</row>
    <row r="954" spans="1:27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</row>
    <row r="955" spans="1:27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</row>
    <row r="956" spans="1:27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</row>
    <row r="957" spans="1:27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</row>
    <row r="958" spans="1:27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</row>
    <row r="959" spans="1:27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</row>
    <row r="960" spans="1:27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</row>
    <row r="961" spans="1:27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</row>
    <row r="962" spans="1:27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</row>
    <row r="963" spans="1:27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</row>
    <row r="964" spans="1:27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</row>
    <row r="965" spans="1:27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</row>
    <row r="966" spans="1:27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</row>
    <row r="967" spans="1:27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</row>
    <row r="968" spans="1:27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</row>
    <row r="969" spans="1:27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</row>
    <row r="970" spans="1:27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</row>
    <row r="971" spans="1:27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</row>
    <row r="972" spans="1:27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</row>
    <row r="973" spans="1:27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</row>
    <row r="974" spans="1:27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</row>
    <row r="975" spans="1:27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</row>
    <row r="976" spans="1:27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</row>
    <row r="977" spans="1:27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</row>
    <row r="978" spans="1:27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</row>
    <row r="979" spans="1:27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</row>
    <row r="980" spans="1:27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</row>
    <row r="981" spans="1:27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</row>
    <row r="982" spans="1:27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</row>
    <row r="983" spans="1:27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</row>
    <row r="984" spans="1:27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</row>
    <row r="985" spans="1:27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</row>
    <row r="986" spans="1:27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</row>
    <row r="987" spans="1:27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</row>
    <row r="988" spans="1:27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</row>
    <row r="989" spans="1:27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</row>
    <row r="990" spans="1:27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</row>
  </sheetData>
  <mergeCells count="22">
    <mergeCell ref="G26:G28"/>
    <mergeCell ref="C36:E37"/>
    <mergeCell ref="B2:B3"/>
    <mergeCell ref="E3:H3"/>
    <mergeCell ref="E4:H4"/>
    <mergeCell ref="E5:H5"/>
    <mergeCell ref="B12:B15"/>
    <mergeCell ref="G32:G34"/>
    <mergeCell ref="G45:G47"/>
    <mergeCell ref="H45:H47"/>
    <mergeCell ref="I45:I47"/>
    <mergeCell ref="C38:D38"/>
    <mergeCell ref="C39:D39"/>
    <mergeCell ref="C40:D40"/>
    <mergeCell ref="C41:D41"/>
    <mergeCell ref="C42:D42"/>
    <mergeCell ref="C43:D43"/>
    <mergeCell ref="C44:D44"/>
    <mergeCell ref="G37:H38"/>
    <mergeCell ref="G40:G42"/>
    <mergeCell ref="H40:H42"/>
    <mergeCell ref="I40:I42"/>
  </mergeCells>
  <conditionalFormatting sqref="K53:L93">
    <cfRule type="cellIs" dxfId="12" priority="1" operator="greaterThan">
      <formula>0</formula>
    </cfRule>
  </conditionalFormatting>
  <conditionalFormatting sqref="K53:L93">
    <cfRule type="cellIs" dxfId="11" priority="2" operator="lessThan">
      <formula>0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6"/>
  <sheetViews>
    <sheetView showGridLines="0" tabSelected="1" topLeftCell="A13" workbookViewId="0">
      <selection activeCell="I44" sqref="I44"/>
    </sheetView>
  </sheetViews>
  <sheetFormatPr baseColWidth="10" defaultColWidth="14.42578125" defaultRowHeight="15" customHeight="1"/>
  <cols>
    <col min="1" max="1" width="8.42578125" customWidth="1"/>
    <col min="2" max="2" width="8.85546875" customWidth="1"/>
    <col min="3" max="3" width="24.85546875" customWidth="1"/>
    <col min="4" max="4" width="18.42578125" customWidth="1"/>
    <col min="5" max="5" width="50.28515625" customWidth="1"/>
    <col min="6" max="6" width="30" customWidth="1"/>
    <col min="7" max="7" width="16.42578125" customWidth="1"/>
    <col min="8" max="8" width="46.5703125" customWidth="1"/>
    <col min="9" max="9" width="38.28515625" customWidth="1"/>
  </cols>
  <sheetData>
    <row r="1" spans="1:15" ht="12.7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7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2.7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2.7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48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8.5" customHeight="1">
      <c r="A7" s="16"/>
      <c r="B7" s="16"/>
      <c r="C7" s="87" t="s">
        <v>38</v>
      </c>
      <c r="D7" s="28"/>
      <c r="E7" s="28"/>
      <c r="F7" s="87" t="s">
        <v>39</v>
      </c>
      <c r="G7" s="28"/>
      <c r="H7" s="28"/>
      <c r="I7" s="16"/>
      <c r="J7" s="16"/>
      <c r="K7" s="16"/>
      <c r="L7" s="16"/>
      <c r="M7" s="16"/>
      <c r="N7" s="16"/>
      <c r="O7" s="16"/>
    </row>
    <row r="8" spans="1:15" ht="6.75" customHeight="1">
      <c r="A8" s="16"/>
      <c r="B8" s="16"/>
      <c r="C8" s="28"/>
      <c r="D8" s="28"/>
      <c r="E8" s="28"/>
      <c r="F8" s="28"/>
      <c r="G8" s="28"/>
      <c r="H8" s="28"/>
      <c r="I8" s="16"/>
      <c r="J8" s="16"/>
      <c r="K8" s="16"/>
      <c r="L8" s="16"/>
      <c r="M8" s="16"/>
      <c r="N8" s="16"/>
      <c r="O8" s="16"/>
    </row>
    <row r="9" spans="1:15" ht="21" customHeight="1">
      <c r="A9" s="16"/>
      <c r="B9" s="16"/>
      <c r="C9" s="28" t="s">
        <v>52</v>
      </c>
      <c r="D9" s="28"/>
      <c r="E9" s="28"/>
      <c r="F9" s="28" t="s">
        <v>52</v>
      </c>
      <c r="G9" s="28"/>
      <c r="H9" s="28"/>
      <c r="I9" s="16"/>
      <c r="J9" s="16"/>
      <c r="K9" s="16"/>
      <c r="L9" s="16"/>
      <c r="M9" s="16"/>
      <c r="N9" s="16"/>
      <c r="O9" s="16"/>
    </row>
    <row r="10" spans="1:15" ht="15" customHeight="1">
      <c r="A10" s="16"/>
      <c r="B10" s="16"/>
      <c r="C10" s="16"/>
      <c r="D10" s="16"/>
      <c r="E10" s="16"/>
      <c r="F10" s="16"/>
      <c r="G10" s="28"/>
      <c r="H10" s="16"/>
      <c r="I10" s="16"/>
      <c r="J10" s="16"/>
      <c r="K10" s="16"/>
      <c r="L10" s="16"/>
      <c r="M10" s="16"/>
      <c r="N10" s="16"/>
      <c r="O10" s="16"/>
    </row>
    <row r="11" spans="1:15" ht="18.75" customHeight="1">
      <c r="A11" s="16"/>
      <c r="B11" s="16"/>
      <c r="C11" s="89" t="s">
        <v>42</v>
      </c>
      <c r="D11" s="92" t="e">
        <f>'Introducción de datos'!H20/'Introducción de datos'!D24</f>
        <v>#NUM!</v>
      </c>
      <c r="E11" s="28"/>
      <c r="F11" s="89" t="s">
        <v>42</v>
      </c>
      <c r="G11" s="92" t="e">
        <f>'Introducción de datos'!H20/'Introducción de datos'!D28</f>
        <v>#DIV/0!</v>
      </c>
      <c r="H11" s="28"/>
      <c r="I11" s="16"/>
      <c r="J11" s="16"/>
      <c r="K11" s="16"/>
      <c r="L11" s="16"/>
      <c r="M11" s="16"/>
      <c r="N11" s="16"/>
      <c r="O11" s="16"/>
    </row>
    <row r="12" spans="1:15" ht="18.75" customHeight="1">
      <c r="A12" s="16"/>
      <c r="B12" s="16"/>
      <c r="C12" s="93" t="s">
        <v>53</v>
      </c>
      <c r="D12" s="94">
        <v>3.7999999999999999E-2</v>
      </c>
      <c r="E12" s="98"/>
      <c r="F12" s="93" t="s">
        <v>53</v>
      </c>
      <c r="G12" s="94">
        <v>3.7999999999999999E-2</v>
      </c>
      <c r="H12" s="98"/>
      <c r="I12" s="16"/>
      <c r="J12" s="16"/>
      <c r="K12" s="16"/>
      <c r="L12" s="16"/>
      <c r="M12" s="16"/>
      <c r="N12" s="16"/>
      <c r="O12" s="16"/>
    </row>
    <row r="13" spans="1:15" ht="18.75" customHeight="1">
      <c r="A13" s="16"/>
      <c r="B13" s="16"/>
      <c r="C13" s="95" t="s">
        <v>44</v>
      </c>
      <c r="D13" s="96" t="e">
        <f>'Introducción de datos'!H22/'Introducción de datos'!D24</f>
        <v>#NUM!</v>
      </c>
      <c r="E13" s="16"/>
      <c r="F13" s="95" t="s">
        <v>44</v>
      </c>
      <c r="G13" s="96" t="e">
        <f>'Introducción de datos'!H22/'Introducción de datos'!D28</f>
        <v>#DIV/0!</v>
      </c>
      <c r="H13" s="16"/>
      <c r="I13" s="16"/>
      <c r="J13" s="16"/>
      <c r="K13" s="16"/>
      <c r="L13" s="16"/>
      <c r="M13" s="16"/>
      <c r="N13" s="16"/>
      <c r="O13" s="16"/>
    </row>
    <row r="14" spans="1:15" ht="12.75">
      <c r="A14" s="16"/>
      <c r="B14" s="16"/>
      <c r="C14" s="97"/>
      <c r="D14" s="16"/>
      <c r="E14" s="16"/>
      <c r="F14" s="16"/>
      <c r="G14" s="16"/>
      <c r="H14" s="16"/>
      <c r="I14" s="98" t="s">
        <v>45</v>
      </c>
      <c r="J14" s="16"/>
      <c r="K14" s="16"/>
      <c r="L14" s="16"/>
      <c r="M14" s="16"/>
      <c r="N14" s="16"/>
      <c r="O14" s="16"/>
    </row>
    <row r="15" spans="1:15" ht="12.75">
      <c r="A15" s="16"/>
      <c r="B15" s="16"/>
      <c r="C15" s="16"/>
      <c r="D15" s="16"/>
      <c r="E15" s="99"/>
      <c r="F15" s="99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2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26" ht="12.7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6" ht="12.75">
      <c r="A18" s="16"/>
      <c r="B18" s="16"/>
      <c r="C18" s="9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6" ht="12.7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6" ht="12.7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26" ht="12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26" ht="12.7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6" ht="12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26" ht="12.7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6" ht="12.7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6" ht="12.7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26" ht="12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6" ht="12.7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6" ht="12.7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26" ht="23.25" customHeight="1">
      <c r="A30" s="16"/>
      <c r="B30" s="16"/>
      <c r="C30" s="16"/>
      <c r="D30" s="16"/>
      <c r="E30" s="16"/>
      <c r="F30" s="100"/>
      <c r="G30" s="100"/>
      <c r="H30" s="16"/>
      <c r="I30" s="16"/>
      <c r="J30" s="16"/>
      <c r="K30" s="16"/>
      <c r="L30" s="16"/>
      <c r="M30" s="16"/>
      <c r="N30" s="16"/>
      <c r="O30" s="16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8" customHeight="1">
      <c r="A31" s="16"/>
      <c r="B31" s="16"/>
      <c r="C31" s="122" t="str">
        <f>HYPERLINK("https://www.bde.es/webbde/es/estadis/infoest/si_1_5.pdf","* Último informe del Banco de España (BdE)")</f>
        <v>* Último informe del Banco de España (BdE)</v>
      </c>
      <c r="D31" s="16"/>
      <c r="E31" s="16"/>
      <c r="F31" s="122" t="str">
        <f>HYPERLINK("https://www.bde.es/webbde/es/estadis/infoest/si_1_5.pdf","* Último informe del Banco de España (BdE)")</f>
        <v>* Último informe del Banco de España (BdE)</v>
      </c>
      <c r="G31" s="16"/>
      <c r="H31" s="16"/>
      <c r="I31" s="16"/>
      <c r="J31" s="16"/>
      <c r="K31" s="16"/>
      <c r="L31" s="16"/>
      <c r="M31" s="16"/>
      <c r="N31" s="16"/>
      <c r="O31" s="1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2.7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31.5" customHeight="1">
      <c r="A33" s="16"/>
      <c r="B33" s="16"/>
      <c r="C33" s="28" t="s">
        <v>46</v>
      </c>
      <c r="D33" s="28"/>
      <c r="E33" s="28"/>
      <c r="F33" s="28" t="s">
        <v>46</v>
      </c>
      <c r="G33" s="28"/>
      <c r="H33" s="16"/>
      <c r="I33" s="16"/>
      <c r="J33" s="16"/>
      <c r="K33" s="16"/>
      <c r="L33" s="16"/>
      <c r="M33" s="16"/>
      <c r="N33" s="16"/>
      <c r="O33" s="16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2.7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2.75">
      <c r="A35" s="16"/>
      <c r="B35" s="16"/>
      <c r="C35" s="95" t="s">
        <v>47</v>
      </c>
      <c r="D35" s="102" t="e">
        <f>'Introducción de datos'!D24/'Introducción de datos'!H20</f>
        <v>#NUM!</v>
      </c>
      <c r="E35" s="16"/>
      <c r="F35" s="95" t="s">
        <v>47</v>
      </c>
      <c r="G35" s="102" t="e">
        <f>'Introducción de datos'!D28/'Introducción de datos'!H20</f>
        <v>#DIV/0!</v>
      </c>
      <c r="H35" s="16"/>
      <c r="I35" s="16"/>
      <c r="J35" s="16"/>
      <c r="K35" s="16"/>
      <c r="L35" s="16"/>
      <c r="M35" s="16"/>
      <c r="N35" s="16"/>
      <c r="O35" s="16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2.75">
      <c r="A36" s="16"/>
      <c r="B36" s="16"/>
      <c r="C36" s="95" t="s">
        <v>53</v>
      </c>
      <c r="D36" s="103">
        <v>26.3</v>
      </c>
      <c r="E36" s="98"/>
      <c r="F36" s="95" t="s">
        <v>53</v>
      </c>
      <c r="G36" s="103">
        <v>26.3</v>
      </c>
      <c r="H36" s="98"/>
      <c r="I36" s="16"/>
      <c r="J36" s="16"/>
      <c r="K36" s="16"/>
      <c r="L36" s="16"/>
      <c r="M36" s="16"/>
      <c r="N36" s="16"/>
      <c r="O36" s="16"/>
    </row>
    <row r="37" spans="1:26" ht="15.75">
      <c r="A37" s="16"/>
      <c r="B37" s="16"/>
      <c r="C37" s="97"/>
      <c r="D37" s="97"/>
      <c r="E37" s="16"/>
      <c r="F37" s="104"/>
      <c r="G37" s="105"/>
      <c r="H37" s="16"/>
      <c r="I37" s="16"/>
      <c r="J37" s="16"/>
      <c r="K37" s="16"/>
      <c r="L37" s="16"/>
      <c r="M37" s="16"/>
      <c r="N37" s="16"/>
      <c r="O37" s="16"/>
    </row>
    <row r="38" spans="1:26" ht="18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6" ht="18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26" ht="15.75">
      <c r="A40" s="16"/>
      <c r="B40" s="16"/>
      <c r="C40" s="16"/>
      <c r="D40" s="16"/>
      <c r="E40" s="16"/>
      <c r="F40" s="104"/>
      <c r="G40" s="16"/>
      <c r="H40" s="16"/>
      <c r="I40" s="16"/>
      <c r="J40" s="16"/>
      <c r="K40" s="16"/>
      <c r="L40" s="16"/>
      <c r="M40" s="16"/>
      <c r="N40" s="16"/>
      <c r="O40" s="16"/>
    </row>
    <row r="41" spans="1:26" ht="15.75">
      <c r="A41" s="16"/>
      <c r="B41" s="16"/>
      <c r="C41" s="16"/>
      <c r="D41" s="16"/>
      <c r="E41" s="16"/>
      <c r="F41" s="104"/>
      <c r="G41" s="16"/>
      <c r="H41" s="16"/>
      <c r="I41" s="16"/>
      <c r="J41" s="16"/>
      <c r="K41" s="16"/>
      <c r="L41" s="16"/>
      <c r="M41" s="16"/>
      <c r="N41" s="16"/>
      <c r="O41" s="16"/>
    </row>
    <row r="42" spans="1:26" ht="15.75">
      <c r="A42" s="16"/>
      <c r="B42" s="16"/>
      <c r="C42" s="16"/>
      <c r="D42" s="16"/>
      <c r="E42" s="99"/>
      <c r="F42" s="106"/>
      <c r="G42" s="16"/>
      <c r="H42" s="16"/>
      <c r="I42" s="16"/>
      <c r="J42" s="16"/>
      <c r="K42" s="16"/>
      <c r="L42" s="16"/>
      <c r="M42" s="16"/>
      <c r="N42" s="16"/>
      <c r="O42" s="16"/>
    </row>
    <row r="43" spans="1:26" ht="15.75">
      <c r="A43" s="16"/>
      <c r="B43" s="16"/>
      <c r="C43" s="16"/>
      <c r="D43" s="16"/>
      <c r="E43" s="16"/>
      <c r="F43" s="104"/>
      <c r="G43" s="105"/>
      <c r="H43" s="16"/>
      <c r="I43" s="16"/>
      <c r="J43" s="16"/>
      <c r="K43" s="16"/>
      <c r="L43" s="16"/>
      <c r="M43" s="16"/>
      <c r="N43" s="16"/>
      <c r="O43" s="16"/>
    </row>
    <row r="44" spans="1:26" ht="15.75" customHeight="1">
      <c r="A44" s="16"/>
      <c r="B44" s="16"/>
      <c r="C44" s="16"/>
      <c r="D44" s="16"/>
      <c r="E44" s="16"/>
      <c r="F44" s="104"/>
      <c r="G44" s="105"/>
      <c r="H44" s="16"/>
      <c r="I44" s="16"/>
      <c r="J44" s="16"/>
      <c r="K44" s="16"/>
      <c r="L44" s="16"/>
      <c r="M44" s="16"/>
      <c r="N44" s="16"/>
      <c r="O44" s="16"/>
    </row>
    <row r="45" spans="1:26" ht="15.75">
      <c r="A45" s="16"/>
      <c r="B45" s="16"/>
      <c r="C45" s="16"/>
      <c r="D45" s="16"/>
      <c r="E45" s="16"/>
      <c r="F45" s="104"/>
      <c r="G45" s="105"/>
      <c r="H45" s="16"/>
      <c r="I45" s="16"/>
      <c r="J45" s="16"/>
      <c r="K45" s="16"/>
      <c r="L45" s="16"/>
      <c r="M45" s="16"/>
      <c r="N45" s="16"/>
      <c r="O45" s="16"/>
    </row>
    <row r="46" spans="1:26" ht="15.75">
      <c r="A46" s="16"/>
      <c r="B46" s="16"/>
      <c r="C46" s="16"/>
      <c r="D46" s="16"/>
      <c r="E46" s="16"/>
      <c r="F46" s="104"/>
      <c r="G46" s="105"/>
      <c r="H46" s="16"/>
      <c r="I46" s="16"/>
      <c r="J46" s="16"/>
      <c r="K46" s="16"/>
      <c r="L46" s="16"/>
      <c r="M46" s="16"/>
      <c r="N46" s="16"/>
      <c r="O46" s="16"/>
    </row>
    <row r="47" spans="1:26" ht="15.75">
      <c r="A47" s="16"/>
      <c r="B47" s="16"/>
      <c r="C47" s="107"/>
      <c r="D47" s="107"/>
      <c r="E47" s="107"/>
      <c r="F47" s="104"/>
      <c r="G47" s="105"/>
      <c r="H47" s="16"/>
      <c r="I47" s="16"/>
      <c r="J47" s="16"/>
      <c r="K47" s="16"/>
      <c r="L47" s="16"/>
      <c r="M47" s="16"/>
      <c r="N47" s="16"/>
      <c r="O47" s="16"/>
    </row>
    <row r="48" spans="1:26" ht="15.75">
      <c r="A48" s="16"/>
      <c r="B48" s="16"/>
      <c r="C48" s="104"/>
      <c r="D48" s="105"/>
      <c r="E48" s="104"/>
      <c r="F48" s="104"/>
      <c r="G48" s="105"/>
      <c r="H48" s="16"/>
      <c r="I48" s="16"/>
      <c r="J48" s="16"/>
      <c r="K48" s="16"/>
      <c r="L48" s="16"/>
      <c r="M48" s="16"/>
      <c r="N48" s="16"/>
      <c r="O48" s="16"/>
    </row>
    <row r="49" spans="1:15" ht="15.75">
      <c r="A49" s="16"/>
      <c r="B49" s="16"/>
      <c r="C49" s="104"/>
      <c r="D49" s="105"/>
      <c r="E49" s="104"/>
      <c r="F49" s="104"/>
      <c r="G49" s="105"/>
      <c r="H49" s="16"/>
      <c r="I49" s="16"/>
      <c r="J49" s="16"/>
      <c r="K49" s="16"/>
      <c r="L49" s="16"/>
      <c r="M49" s="16"/>
      <c r="N49" s="16"/>
      <c r="O49" s="16"/>
    </row>
    <row r="50" spans="1:15" ht="15.75">
      <c r="A50" s="16"/>
      <c r="B50" s="16"/>
      <c r="C50" s="104"/>
      <c r="D50" s="105"/>
      <c r="E50" s="104"/>
      <c r="F50" s="104"/>
      <c r="G50" s="105"/>
      <c r="H50" s="16"/>
      <c r="I50" s="16"/>
      <c r="J50" s="16"/>
      <c r="K50" s="16"/>
      <c r="L50" s="16"/>
      <c r="M50" s="16"/>
      <c r="N50" s="16"/>
      <c r="O50" s="16"/>
    </row>
    <row r="51" spans="1:15" ht="16.5" customHeight="1">
      <c r="A51" s="16"/>
      <c r="B51" s="16"/>
      <c r="C51" s="104"/>
      <c r="D51" s="105"/>
      <c r="E51" s="104"/>
      <c r="F51" s="104"/>
      <c r="G51" s="105"/>
      <c r="H51" s="16"/>
      <c r="I51" s="16"/>
      <c r="J51" s="16"/>
      <c r="K51" s="16"/>
      <c r="L51" s="16"/>
      <c r="M51" s="16"/>
      <c r="N51" s="16"/>
      <c r="O51" s="16"/>
    </row>
    <row r="52" spans="1:15" ht="15.75">
      <c r="A52" s="16"/>
      <c r="B52" s="16"/>
      <c r="C52" s="122" t="str">
        <f>HYPERLINK("https://www.bde.es/webbde/es/estadis/infoest/si_1_5.pdf","* Último informe del Banco de España (BdE)")</f>
        <v>* Último informe del Banco de España (BdE)</v>
      </c>
      <c r="D52" s="105"/>
      <c r="E52" s="104"/>
      <c r="F52" s="122" t="str">
        <f>HYPERLINK("https://www.bde.es/webbde/es/estadis/infoest/si_1_5.pdf","* Último informe del Banco de España (BdE)")</f>
        <v>* Último informe del Banco de España (BdE)</v>
      </c>
      <c r="G52" s="105"/>
      <c r="H52" s="16"/>
      <c r="I52" s="16"/>
      <c r="J52" s="16"/>
      <c r="K52" s="16"/>
      <c r="L52" s="16"/>
      <c r="M52" s="16"/>
      <c r="N52" s="16"/>
      <c r="O52" s="16"/>
    </row>
    <row r="53" spans="1:15" ht="15.75">
      <c r="A53" s="16"/>
      <c r="B53" s="16"/>
      <c r="C53" s="104"/>
      <c r="D53" s="105"/>
      <c r="E53" s="104"/>
      <c r="F53" s="104"/>
      <c r="G53" s="105"/>
      <c r="H53" s="16"/>
      <c r="I53" s="16"/>
      <c r="J53" s="16"/>
      <c r="K53" s="16"/>
      <c r="L53" s="16"/>
      <c r="M53" s="16"/>
      <c r="N53" s="16"/>
      <c r="O53" s="16"/>
    </row>
    <row r="54" spans="1:15" ht="15.75">
      <c r="A54" s="16"/>
      <c r="B54" s="16"/>
      <c r="C54" s="104"/>
      <c r="D54" s="105"/>
      <c r="E54" s="104"/>
      <c r="F54" s="104"/>
      <c r="G54" s="105"/>
      <c r="H54" s="16"/>
      <c r="I54" s="16"/>
      <c r="J54" s="16"/>
      <c r="K54" s="16"/>
      <c r="L54" s="16"/>
      <c r="M54" s="16"/>
      <c r="N54" s="16"/>
      <c r="O54" s="16"/>
    </row>
    <row r="55" spans="1:15" s="211" customFormat="1" ht="15.75">
      <c r="A55" s="16"/>
      <c r="B55" s="16"/>
      <c r="C55" s="104"/>
      <c r="D55" s="105"/>
      <c r="E55" s="104"/>
      <c r="F55" s="104"/>
      <c r="G55" s="105"/>
      <c r="H55" s="16"/>
      <c r="I55" s="16"/>
      <c r="J55" s="16"/>
      <c r="K55" s="16"/>
      <c r="L55" s="16"/>
      <c r="M55" s="16"/>
      <c r="N55" s="16"/>
      <c r="O55" s="16"/>
    </row>
    <row r="56" spans="1:15" s="211" customFormat="1" ht="15.75">
      <c r="A56" s="16"/>
      <c r="B56" s="16"/>
      <c r="C56" s="104"/>
      <c r="D56" s="105"/>
      <c r="E56" s="104"/>
      <c r="F56" s="104"/>
      <c r="G56" s="105"/>
      <c r="H56" s="16"/>
      <c r="I56" s="16"/>
      <c r="J56" s="16"/>
      <c r="K56" s="16"/>
      <c r="L56" s="16"/>
      <c r="M56" s="16"/>
      <c r="N56" s="16"/>
      <c r="O56" s="16"/>
    </row>
    <row r="57" spans="1:15" s="211" customFormat="1" ht="15.75">
      <c r="A57" s="16"/>
      <c r="B57" s="16"/>
      <c r="C57" s="104"/>
      <c r="D57" s="105"/>
      <c r="E57" s="104"/>
      <c r="F57" s="104"/>
      <c r="G57" s="105"/>
      <c r="H57" s="16"/>
      <c r="I57" s="16"/>
      <c r="J57" s="16"/>
      <c r="K57" s="16"/>
      <c r="L57" s="16"/>
      <c r="M57" s="16"/>
      <c r="N57" s="16"/>
      <c r="O57" s="16"/>
    </row>
    <row r="58" spans="1:15" s="211" customFormat="1" ht="15.75">
      <c r="A58" s="16"/>
      <c r="B58" s="16"/>
      <c r="C58" s="104"/>
      <c r="D58" s="105"/>
      <c r="E58" s="104"/>
      <c r="F58" s="104"/>
      <c r="G58" s="105"/>
      <c r="H58" s="16"/>
      <c r="I58" s="16"/>
      <c r="J58" s="16"/>
      <c r="K58" s="16"/>
      <c r="L58" s="16"/>
      <c r="M58" s="16"/>
      <c r="N58" s="16"/>
      <c r="O58" s="16"/>
    </row>
    <row r="59" spans="1:15" ht="15.75">
      <c r="A59" s="16"/>
      <c r="B59" s="16"/>
      <c r="C59" s="104"/>
      <c r="D59" s="105"/>
      <c r="E59" s="104"/>
      <c r="F59" s="104"/>
      <c r="G59" s="105"/>
      <c r="H59" s="16"/>
      <c r="I59" s="16"/>
      <c r="J59" s="16"/>
      <c r="K59" s="16"/>
      <c r="L59" s="16"/>
      <c r="M59" s="16"/>
      <c r="N59" s="16"/>
      <c r="O59" s="16"/>
    </row>
    <row r="60" spans="1:15" ht="15.75">
      <c r="A60" s="16"/>
      <c r="B60" s="16"/>
      <c r="C60" s="104"/>
      <c r="D60" s="105"/>
      <c r="E60" s="104"/>
      <c r="F60" s="104"/>
      <c r="G60" s="105"/>
      <c r="H60" s="16"/>
      <c r="I60" s="16"/>
      <c r="J60" s="16"/>
      <c r="K60" s="16"/>
      <c r="L60" s="16"/>
      <c r="M60" s="16"/>
      <c r="N60" s="16"/>
      <c r="O60" s="16"/>
    </row>
    <row r="61" spans="1:15" ht="15.75">
      <c r="A61" s="16"/>
      <c r="B61" s="16"/>
      <c r="C61" s="104"/>
      <c r="D61" s="105"/>
      <c r="E61" s="104"/>
      <c r="F61" s="104"/>
      <c r="G61" s="105"/>
      <c r="H61" s="16"/>
      <c r="I61" s="16"/>
      <c r="J61" s="16"/>
      <c r="K61" s="16"/>
      <c r="L61" s="16"/>
      <c r="M61" s="16"/>
      <c r="N61" s="16"/>
      <c r="O61" s="16"/>
    </row>
    <row r="62" spans="1:15" ht="12.7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2.7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2.7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2.7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2.7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12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12.7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2.7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5.75">
      <c r="A70" s="16"/>
      <c r="B70" s="16"/>
      <c r="C70" s="16"/>
      <c r="D70" s="104"/>
      <c r="E70" s="105"/>
      <c r="F70" s="104"/>
      <c r="G70" s="104"/>
      <c r="H70" s="105"/>
      <c r="I70" s="16"/>
      <c r="J70" s="16"/>
      <c r="K70" s="16"/>
      <c r="L70" s="16"/>
      <c r="M70" s="16"/>
      <c r="N70" s="16"/>
      <c r="O70" s="16"/>
    </row>
    <row r="71" spans="1:15" ht="15.75">
      <c r="A71" s="16"/>
      <c r="B71" s="16"/>
      <c r="C71" s="16"/>
      <c r="D71" s="104"/>
      <c r="E71" s="105"/>
      <c r="F71" s="104"/>
      <c r="G71" s="104"/>
      <c r="H71" s="105"/>
      <c r="I71" s="16"/>
      <c r="J71" s="16"/>
      <c r="K71" s="16"/>
      <c r="L71" s="16"/>
      <c r="M71" s="16"/>
      <c r="N71" s="16"/>
      <c r="O71" s="16"/>
    </row>
    <row r="72" spans="1:15" ht="15.75">
      <c r="A72" s="16"/>
      <c r="B72" s="16"/>
      <c r="C72" s="16"/>
      <c r="D72" s="104"/>
      <c r="E72" s="105"/>
      <c r="F72" s="104"/>
      <c r="G72" s="104"/>
      <c r="H72" s="105"/>
      <c r="I72" s="16"/>
      <c r="J72" s="16"/>
      <c r="K72" s="16"/>
      <c r="L72" s="16"/>
      <c r="M72" s="16"/>
      <c r="N72" s="16"/>
      <c r="O72" s="16"/>
    </row>
    <row r="73" spans="1:15" ht="15.75">
      <c r="A73" s="16"/>
      <c r="B73" s="16"/>
      <c r="C73" s="16"/>
      <c r="D73" s="104"/>
      <c r="E73" s="105"/>
      <c r="F73" s="104"/>
      <c r="G73" s="104"/>
      <c r="H73" s="105"/>
      <c r="I73" s="16"/>
      <c r="J73" s="16"/>
      <c r="K73" s="16"/>
      <c r="L73" s="16"/>
      <c r="M73" s="16"/>
      <c r="N73" s="16"/>
      <c r="O73" s="16"/>
    </row>
    <row r="74" spans="1:15" ht="15.75">
      <c r="A74" s="16"/>
      <c r="B74" s="16"/>
      <c r="C74" s="16"/>
      <c r="D74" s="104"/>
      <c r="E74" s="105"/>
      <c r="F74" s="104"/>
      <c r="G74" s="104"/>
      <c r="H74" s="105"/>
      <c r="I74" s="16"/>
      <c r="J74" s="16"/>
      <c r="K74" s="16"/>
      <c r="L74" s="16"/>
      <c r="M74" s="16"/>
      <c r="N74" s="16"/>
      <c r="O74" s="16"/>
    </row>
    <row r="75" spans="1:15" ht="15.75">
      <c r="A75" s="16"/>
      <c r="B75" s="16"/>
      <c r="C75" s="16"/>
      <c r="D75" s="104"/>
      <c r="E75" s="105"/>
      <c r="F75" s="104"/>
      <c r="G75" s="104"/>
      <c r="H75" s="105"/>
      <c r="I75" s="16"/>
      <c r="J75" s="16"/>
      <c r="K75" s="16"/>
      <c r="L75" s="16"/>
      <c r="M75" s="16"/>
      <c r="N75" s="16"/>
      <c r="O75" s="16"/>
    </row>
    <row r="76" spans="1:15" ht="12.7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12.7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12.7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12.7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2.7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2.7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2.7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2.7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2.7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2.7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2.7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2.7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2.7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2.7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2.7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2.7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2.7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2.7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2.7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2.7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2.7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</sheetData>
  <conditionalFormatting sqref="G37 H70:H75 G59:G61 G43:G54">
    <cfRule type="cellIs" dxfId="10" priority="5" operator="greaterThan">
      <formula>0</formula>
    </cfRule>
  </conditionalFormatting>
  <conditionalFormatting sqref="G37 H70:H75 G59:G61 G43:G54">
    <cfRule type="cellIs" dxfId="9" priority="6" operator="lessThan">
      <formula>0</formula>
    </cfRule>
  </conditionalFormatting>
  <conditionalFormatting sqref="D35 G35">
    <cfRule type="containsBlanks" dxfId="8" priority="7">
      <formula>LEN(TRIM(D35))=0</formula>
    </cfRule>
  </conditionalFormatting>
  <conditionalFormatting sqref="G55:G58">
    <cfRule type="cellIs" dxfId="1" priority="1" operator="greaterThan">
      <formula>0</formula>
    </cfRule>
  </conditionalFormatting>
  <conditionalFormatting sqref="G55:G58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2578125" defaultRowHeight="15" customHeight="1"/>
  <cols>
    <col min="1" max="1" width="8.42578125" customWidth="1"/>
    <col min="2" max="2" width="15.85546875" customWidth="1"/>
    <col min="3" max="3" width="53.7109375" customWidth="1"/>
    <col min="4" max="4" width="31.5703125" customWidth="1"/>
    <col min="5" max="5" width="18.28515625" customWidth="1"/>
    <col min="6" max="6" width="20.7109375" customWidth="1"/>
    <col min="7" max="7" width="38.42578125" customWidth="1"/>
    <col min="8" max="8" width="18.7109375" customWidth="1"/>
    <col min="9" max="9" width="17.42578125" customWidth="1"/>
    <col min="10" max="10" width="19.140625" customWidth="1"/>
    <col min="11" max="11" width="17.85546875" customWidth="1"/>
    <col min="12" max="12" width="18.7109375" customWidth="1"/>
    <col min="13" max="13" width="19" customWidth="1"/>
    <col min="14" max="14" width="18.85546875" customWidth="1"/>
  </cols>
  <sheetData>
    <row r="1" spans="1:26" ht="15.75" customHeight="1">
      <c r="A1" s="110"/>
      <c r="B1" s="110"/>
      <c r="C1" s="111"/>
      <c r="D1" s="111"/>
      <c r="E1" s="111"/>
      <c r="F1" s="111"/>
      <c r="G1" s="111"/>
      <c r="H1" s="111"/>
      <c r="I1" s="111"/>
      <c r="J1" s="111"/>
      <c r="K1" s="112"/>
      <c r="L1" s="112"/>
      <c r="M1" s="112"/>
      <c r="N1" s="112"/>
      <c r="O1" s="112"/>
      <c r="P1" s="112"/>
      <c r="Q1" s="113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5.75" customHeight="1">
      <c r="A2" s="110"/>
      <c r="B2" s="234"/>
      <c r="C2" s="114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16"/>
      <c r="O2" s="116"/>
      <c r="P2" s="117"/>
      <c r="Q2" s="118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5.75" customHeight="1">
      <c r="A3" s="110"/>
      <c r="B3" s="222"/>
      <c r="C3" s="119"/>
      <c r="D3" s="120"/>
      <c r="E3" s="120"/>
      <c r="F3" s="120"/>
      <c r="G3" s="120"/>
      <c r="H3" s="120"/>
      <c r="I3" s="120"/>
      <c r="J3" s="120"/>
      <c r="K3" s="121"/>
      <c r="L3" s="121"/>
      <c r="M3" s="121"/>
      <c r="N3" s="121"/>
      <c r="O3" s="121"/>
      <c r="P3" s="123"/>
      <c r="Q3" s="118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5.75" customHeight="1">
      <c r="A4" s="110"/>
      <c r="B4" s="124"/>
      <c r="C4" s="119"/>
      <c r="D4" s="120"/>
      <c r="E4" s="120"/>
      <c r="F4" s="120"/>
      <c r="G4" s="120"/>
      <c r="H4" s="120"/>
      <c r="I4" s="120"/>
      <c r="J4" s="120"/>
      <c r="K4" s="121"/>
      <c r="L4" s="121"/>
      <c r="M4" s="121"/>
      <c r="N4" s="121"/>
      <c r="O4" s="121"/>
      <c r="P4" s="123"/>
      <c r="Q4" s="125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5.75" customHeight="1">
      <c r="A5" s="110"/>
      <c r="B5" s="126"/>
      <c r="C5" s="119"/>
      <c r="D5" s="120"/>
      <c r="E5" s="120"/>
      <c r="F5" s="120"/>
      <c r="G5" s="120"/>
      <c r="H5" s="120"/>
      <c r="I5" s="120"/>
      <c r="J5" s="120"/>
      <c r="K5" s="121"/>
      <c r="L5" s="121"/>
      <c r="M5" s="121"/>
      <c r="N5" s="121"/>
      <c r="O5" s="121"/>
      <c r="P5" s="123"/>
      <c r="Q5" s="127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64.5" customHeight="1">
      <c r="A6" s="110"/>
      <c r="B6" s="124"/>
      <c r="C6" s="128"/>
      <c r="D6" s="129"/>
      <c r="E6" s="129"/>
      <c r="F6" s="129"/>
      <c r="G6" s="129"/>
      <c r="H6" s="129"/>
      <c r="I6" s="129"/>
      <c r="J6" s="129"/>
      <c r="K6" s="130"/>
      <c r="L6" s="130"/>
      <c r="M6" s="130"/>
      <c r="N6" s="130"/>
      <c r="O6" s="130"/>
      <c r="P6" s="131"/>
      <c r="Q6" s="127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5.75" customHeight="1">
      <c r="A7" s="110"/>
      <c r="B7" s="132"/>
      <c r="C7" s="133"/>
      <c r="D7" s="134"/>
      <c r="E7" s="135"/>
      <c r="F7" s="136"/>
      <c r="G7" s="136"/>
      <c r="H7" s="136"/>
      <c r="I7" s="137"/>
      <c r="J7" s="138"/>
      <c r="K7" s="139"/>
      <c r="L7" s="139"/>
      <c r="M7" s="140"/>
      <c r="N7" s="141"/>
      <c r="O7" s="142"/>
      <c r="P7" s="143"/>
      <c r="Q7" s="127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5.75" customHeight="1">
      <c r="A8" s="110"/>
      <c r="B8" s="124"/>
      <c r="C8" s="144"/>
      <c r="D8" s="145"/>
      <c r="E8" s="144"/>
      <c r="F8" s="144"/>
      <c r="G8" s="144"/>
      <c r="H8" s="144"/>
      <c r="I8" s="146"/>
      <c r="J8" s="97"/>
      <c r="K8" s="142"/>
      <c r="L8" s="142"/>
      <c r="M8" s="142"/>
      <c r="N8" s="142"/>
      <c r="O8" s="142"/>
      <c r="P8" s="143"/>
      <c r="Q8" s="125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5.75" customHeight="1">
      <c r="A9" s="110"/>
      <c r="B9" s="147" t="s">
        <v>3</v>
      </c>
      <c r="C9" s="16"/>
      <c r="D9" s="144"/>
      <c r="E9" s="144"/>
      <c r="F9" s="147" t="s">
        <v>4</v>
      </c>
      <c r="G9" s="144"/>
      <c r="H9" s="144"/>
      <c r="I9" s="146"/>
      <c r="J9" s="97"/>
      <c r="K9" s="142"/>
      <c r="L9" s="142"/>
      <c r="M9" s="142"/>
      <c r="N9" s="142"/>
      <c r="O9" s="142"/>
      <c r="P9" s="143"/>
      <c r="Q9" s="125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5.75" customHeight="1">
      <c r="A10" s="110"/>
      <c r="B10" s="110"/>
      <c r="C10" s="148"/>
      <c r="D10" s="149"/>
      <c r="E10" s="148"/>
      <c r="F10" s="148"/>
      <c r="G10" s="148"/>
      <c r="H10" s="111"/>
      <c r="I10" s="150"/>
      <c r="J10" s="97"/>
      <c r="K10" s="151"/>
      <c r="L10" s="151"/>
      <c r="M10" s="151"/>
      <c r="N10" s="151"/>
      <c r="O10" s="151"/>
      <c r="P10" s="152"/>
      <c r="Q10" s="153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36" customHeight="1">
      <c r="A11" s="110"/>
      <c r="B11" s="124"/>
      <c r="C11" s="154" t="s">
        <v>54</v>
      </c>
      <c r="D11" s="155" t="s">
        <v>55</v>
      </c>
      <c r="E11" s="16"/>
      <c r="F11" s="156" t="s">
        <v>56</v>
      </c>
      <c r="G11" s="150"/>
      <c r="H11" s="16"/>
      <c r="I11" s="16"/>
      <c r="J11" s="16"/>
      <c r="K11" s="101"/>
      <c r="L11" s="101"/>
      <c r="M11" s="157"/>
      <c r="N11" s="142"/>
      <c r="O11" s="142"/>
      <c r="P11" s="158"/>
      <c r="Q11" s="159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21.75" customHeight="1">
      <c r="A12" s="110"/>
      <c r="B12" s="124"/>
      <c r="C12" s="235" t="s">
        <v>6</v>
      </c>
      <c r="D12" s="236">
        <v>800000</v>
      </c>
      <c r="E12" s="16"/>
      <c r="F12" s="244" t="s">
        <v>57</v>
      </c>
      <c r="G12" s="241" t="s">
        <v>8</v>
      </c>
      <c r="H12" s="236">
        <v>0</v>
      </c>
      <c r="I12" s="16"/>
      <c r="J12" s="16"/>
      <c r="K12" s="101"/>
      <c r="L12" s="101"/>
      <c r="M12" s="157"/>
      <c r="N12" s="142"/>
      <c r="O12" s="142"/>
      <c r="P12" s="160"/>
      <c r="Q12" s="16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5.75" customHeight="1">
      <c r="A13" s="110"/>
      <c r="B13" s="124"/>
      <c r="C13" s="222"/>
      <c r="D13" s="237"/>
      <c r="E13" s="16"/>
      <c r="F13" s="213"/>
      <c r="G13" s="242"/>
      <c r="H13" s="237"/>
      <c r="I13" s="16"/>
      <c r="J13" s="16"/>
      <c r="K13" s="101"/>
      <c r="L13" s="101"/>
      <c r="M13" s="157"/>
      <c r="N13" s="142"/>
      <c r="O13" s="142"/>
      <c r="P13" s="160"/>
      <c r="Q13" s="162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5.75" customHeight="1">
      <c r="A14" s="110"/>
      <c r="B14" s="16"/>
      <c r="C14" s="235" t="s">
        <v>58</v>
      </c>
      <c r="D14" s="243">
        <v>10000</v>
      </c>
      <c r="E14" s="16"/>
      <c r="F14" s="245" t="s">
        <v>59</v>
      </c>
      <c r="G14" s="241" t="s">
        <v>11</v>
      </c>
      <c r="H14" s="236">
        <v>0</v>
      </c>
      <c r="I14" s="16"/>
      <c r="J14" s="16"/>
      <c r="K14" s="101"/>
      <c r="L14" s="101"/>
      <c r="M14" s="157"/>
      <c r="N14" s="142"/>
      <c r="O14" s="142"/>
      <c r="P14" s="160"/>
      <c r="Q14" s="162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34.5" customHeight="1">
      <c r="A15" s="110"/>
      <c r="B15" s="16"/>
      <c r="C15" s="222"/>
      <c r="D15" s="222"/>
      <c r="E15" s="16"/>
      <c r="F15" s="213"/>
      <c r="G15" s="242"/>
      <c r="H15" s="237"/>
      <c r="I15" s="16"/>
      <c r="J15" s="16"/>
      <c r="K15" s="101"/>
      <c r="L15" s="101"/>
      <c r="M15" s="157"/>
      <c r="N15" s="142"/>
      <c r="O15" s="142"/>
      <c r="P15" s="160"/>
      <c r="Q15" s="162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5.75" customHeight="1">
      <c r="A16" s="110"/>
      <c r="B16" s="238" t="s">
        <v>60</v>
      </c>
      <c r="C16" s="235" t="s">
        <v>23</v>
      </c>
      <c r="D16" s="246">
        <v>0.7</v>
      </c>
      <c r="E16" s="16"/>
      <c r="F16" s="244" t="s">
        <v>57</v>
      </c>
      <c r="G16" s="241" t="s">
        <v>15</v>
      </c>
      <c r="H16" s="236">
        <v>0</v>
      </c>
      <c r="I16" s="16"/>
      <c r="J16" s="16"/>
      <c r="K16" s="101"/>
      <c r="L16" s="101"/>
      <c r="M16" s="157"/>
      <c r="N16" s="142"/>
      <c r="O16" s="142"/>
      <c r="P16" s="160"/>
      <c r="Q16" s="162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29.25" customHeight="1">
      <c r="A17" s="110"/>
      <c r="B17" s="239"/>
      <c r="C17" s="222"/>
      <c r="D17" s="222"/>
      <c r="E17" s="16"/>
      <c r="F17" s="213"/>
      <c r="G17" s="242"/>
      <c r="H17" s="237"/>
      <c r="I17" s="16"/>
      <c r="J17" s="16"/>
      <c r="K17" s="101"/>
      <c r="L17" s="101"/>
      <c r="M17" s="157"/>
      <c r="N17" s="142"/>
      <c r="O17" s="142"/>
      <c r="P17" s="160"/>
      <c r="Q17" s="162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5.75" customHeight="1">
      <c r="A18" s="110"/>
      <c r="B18" s="239"/>
      <c r="C18" s="235" t="s">
        <v>16</v>
      </c>
      <c r="D18" s="255" t="s">
        <v>61</v>
      </c>
      <c r="E18" s="16"/>
      <c r="F18" s="244" t="s">
        <v>57</v>
      </c>
      <c r="G18" s="241" t="s">
        <v>62</v>
      </c>
      <c r="H18" s="236">
        <v>0</v>
      </c>
      <c r="I18" s="16"/>
      <c r="J18" s="16"/>
      <c r="K18" s="101"/>
      <c r="L18" s="101"/>
      <c r="M18" s="157"/>
      <c r="N18" s="142"/>
      <c r="O18" s="142"/>
      <c r="P18" s="160"/>
      <c r="Q18" s="162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5.75" customHeight="1">
      <c r="A19" s="110"/>
      <c r="B19" s="239"/>
      <c r="C19" s="222"/>
      <c r="D19" s="222"/>
      <c r="E19" s="16"/>
      <c r="F19" s="213"/>
      <c r="G19" s="242"/>
      <c r="H19" s="237"/>
      <c r="I19" s="16"/>
      <c r="J19" s="16"/>
      <c r="K19" s="101"/>
      <c r="L19" s="101"/>
      <c r="M19" s="157"/>
      <c r="N19" s="142"/>
      <c r="O19" s="142"/>
      <c r="P19" s="160"/>
      <c r="Q19" s="162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5.75" customHeight="1">
      <c r="A20" s="110"/>
      <c r="B20" s="239"/>
      <c r="C20" s="235" t="s">
        <v>19</v>
      </c>
      <c r="D20" s="243">
        <v>30</v>
      </c>
      <c r="E20" s="16"/>
      <c r="F20" s="245" t="s">
        <v>59</v>
      </c>
      <c r="G20" s="235" t="s">
        <v>21</v>
      </c>
      <c r="H20" s="243">
        <v>0</v>
      </c>
      <c r="I20" s="16"/>
      <c r="J20" s="16"/>
      <c r="K20" s="101"/>
      <c r="L20" s="101"/>
      <c r="M20" s="157"/>
      <c r="N20" s="142"/>
      <c r="O20" s="142"/>
      <c r="P20" s="160"/>
      <c r="Q20" s="162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29.25" customHeight="1">
      <c r="A21" s="110"/>
      <c r="B21" s="239"/>
      <c r="C21" s="222"/>
      <c r="D21" s="222"/>
      <c r="E21" s="16"/>
      <c r="F21" s="213"/>
      <c r="G21" s="222"/>
      <c r="H21" s="222"/>
      <c r="I21" s="16"/>
      <c r="J21" s="16"/>
      <c r="K21" s="101"/>
      <c r="L21" s="101"/>
      <c r="M21" s="157"/>
      <c r="N21" s="142"/>
      <c r="O21" s="142"/>
      <c r="P21" s="160"/>
      <c r="Q21" s="162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.75" customHeight="1">
      <c r="A22" s="110"/>
      <c r="B22" s="239"/>
      <c r="C22" s="235" t="s">
        <v>63</v>
      </c>
      <c r="D22" s="243">
        <v>5000</v>
      </c>
      <c r="E22" s="16"/>
      <c r="F22" s="245" t="s">
        <v>59</v>
      </c>
      <c r="G22" s="235" t="s">
        <v>24</v>
      </c>
      <c r="H22" s="243">
        <v>0</v>
      </c>
      <c r="I22" s="16"/>
      <c r="J22" s="16"/>
      <c r="K22" s="101"/>
      <c r="L22" s="101"/>
      <c r="M22" s="157"/>
      <c r="N22" s="142"/>
      <c r="O22" s="142"/>
      <c r="P22" s="160"/>
      <c r="Q22" s="162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30.75" customHeight="1">
      <c r="A23" s="110"/>
      <c r="B23" s="240"/>
      <c r="C23" s="222"/>
      <c r="D23" s="222"/>
      <c r="E23" s="16"/>
      <c r="F23" s="213"/>
      <c r="G23" s="222"/>
      <c r="H23" s="222"/>
      <c r="I23" s="16"/>
      <c r="J23" s="16"/>
      <c r="K23" s="101"/>
      <c r="L23" s="101"/>
      <c r="M23" s="157"/>
      <c r="N23" s="142"/>
      <c r="O23" s="142"/>
      <c r="P23" s="160"/>
      <c r="Q23" s="162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.75" customHeight="1">
      <c r="A24" s="110"/>
      <c r="B24" s="16"/>
      <c r="C24" s="16"/>
      <c r="D24" s="163"/>
      <c r="E24" s="16"/>
      <c r="F24" s="16"/>
      <c r="G24" s="164"/>
      <c r="H24" s="16"/>
      <c r="I24" s="16"/>
      <c r="J24" s="16"/>
      <c r="K24" s="101"/>
      <c r="L24" s="101"/>
      <c r="M24" s="157"/>
      <c r="N24" s="142"/>
      <c r="O24" s="142"/>
      <c r="P24" s="160"/>
      <c r="Q24" s="162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.75" customHeight="1">
      <c r="A25" s="110"/>
      <c r="B25" s="16"/>
      <c r="C25" s="235" t="s">
        <v>25</v>
      </c>
      <c r="D25" s="243">
        <v>15000</v>
      </c>
      <c r="E25" s="16"/>
      <c r="F25" s="147" t="s">
        <v>64</v>
      </c>
      <c r="G25" s="148"/>
      <c r="H25" s="16"/>
      <c r="I25" s="16"/>
      <c r="J25" s="16"/>
      <c r="K25" s="101"/>
      <c r="L25" s="101"/>
      <c r="M25" s="157"/>
      <c r="N25" s="142"/>
      <c r="O25" s="142"/>
      <c r="P25" s="160"/>
      <c r="Q25" s="162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5.75" customHeight="1">
      <c r="A26" s="110"/>
      <c r="B26" s="16"/>
      <c r="C26" s="222"/>
      <c r="D26" s="222"/>
      <c r="E26" s="16"/>
      <c r="F26" s="16"/>
      <c r="G26" s="148"/>
      <c r="H26" s="16"/>
      <c r="I26" s="16"/>
      <c r="J26" s="16"/>
      <c r="K26" s="101"/>
      <c r="L26" s="101"/>
      <c r="M26" s="157"/>
      <c r="N26" s="142"/>
      <c r="O26" s="142"/>
      <c r="P26" s="160"/>
      <c r="Q26" s="162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.75" customHeight="1">
      <c r="A27" s="110"/>
      <c r="B27" s="16"/>
      <c r="C27" s="16"/>
      <c r="D27" s="16"/>
      <c r="E27" s="16"/>
      <c r="F27" s="16"/>
      <c r="G27" s="258" t="s">
        <v>29</v>
      </c>
      <c r="H27" s="259">
        <f>H12*12</f>
        <v>0</v>
      </c>
      <c r="I27" s="16"/>
      <c r="J27" s="16"/>
      <c r="K27" s="101"/>
      <c r="L27" s="101"/>
      <c r="M27" s="157"/>
      <c r="N27" s="142"/>
      <c r="O27" s="142"/>
      <c r="P27" s="160"/>
      <c r="Q27" s="162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5.75" customHeight="1">
      <c r="A28" s="110"/>
      <c r="B28" s="147" t="s">
        <v>65</v>
      </c>
      <c r="C28" s="16"/>
      <c r="D28" s="16"/>
      <c r="E28" s="16"/>
      <c r="F28" s="16"/>
      <c r="G28" s="240"/>
      <c r="H28" s="249"/>
      <c r="I28" s="16"/>
      <c r="J28" s="16"/>
      <c r="K28" s="101"/>
      <c r="L28" s="101"/>
      <c r="M28" s="157"/>
      <c r="N28" s="142"/>
      <c r="O28" s="142"/>
      <c r="P28" s="160"/>
      <c r="Q28" s="162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5.75" customHeight="1">
      <c r="A29" s="110"/>
      <c r="B29" s="16"/>
      <c r="C29" s="16"/>
      <c r="D29" s="16"/>
      <c r="E29" s="16"/>
      <c r="F29" s="16"/>
      <c r="G29" s="247" t="s">
        <v>31</v>
      </c>
      <c r="H29" s="248">
        <f>(H14)+(H16*12)+(H18*12)+H20+H22</f>
        <v>0</v>
      </c>
      <c r="I29" s="16"/>
      <c r="J29" s="16"/>
      <c r="K29" s="101"/>
      <c r="L29" s="101"/>
      <c r="M29" s="157"/>
      <c r="N29" s="142"/>
      <c r="O29" s="142"/>
      <c r="P29" s="160"/>
      <c r="Q29" s="162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5.75" customHeight="1">
      <c r="A30" s="110"/>
      <c r="B30" s="16"/>
      <c r="C30" s="165" t="s">
        <v>28</v>
      </c>
      <c r="D30" s="166">
        <f>D12*D16</f>
        <v>560000</v>
      </c>
      <c r="E30" s="16"/>
      <c r="F30" s="16"/>
      <c r="G30" s="240"/>
      <c r="H30" s="249"/>
      <c r="I30" s="16"/>
      <c r="J30" s="16"/>
      <c r="K30" s="101"/>
      <c r="L30" s="101"/>
      <c r="M30" s="157"/>
      <c r="N30" s="142"/>
      <c r="O30" s="142"/>
      <c r="P30" s="160"/>
      <c r="Q30" s="162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5.75" customHeight="1">
      <c r="A31" s="110"/>
      <c r="B31" s="16"/>
      <c r="C31" s="165" t="s">
        <v>30</v>
      </c>
      <c r="D31" s="166">
        <f>PMT(D18,D20,D30,0,0)</f>
        <v>-26755.478812258822</v>
      </c>
      <c r="E31" s="16"/>
      <c r="F31" s="16"/>
      <c r="G31" s="247" t="s">
        <v>33</v>
      </c>
      <c r="H31" s="248">
        <f>H27-H29</f>
        <v>0</v>
      </c>
      <c r="I31" s="16"/>
      <c r="J31" s="16"/>
      <c r="K31" s="101"/>
      <c r="L31" s="101"/>
      <c r="M31" s="157"/>
      <c r="N31" s="142"/>
      <c r="O31" s="142"/>
      <c r="P31" s="160"/>
      <c r="Q31" s="162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5.75" customHeight="1">
      <c r="A32" s="110"/>
      <c r="B32" s="16"/>
      <c r="C32" s="165" t="s">
        <v>66</v>
      </c>
      <c r="D32" s="166">
        <f>D31/12</f>
        <v>-2229.6232343549018</v>
      </c>
      <c r="E32" s="16"/>
      <c r="F32" s="16"/>
      <c r="G32" s="240"/>
      <c r="H32" s="249"/>
      <c r="I32" s="16"/>
      <c r="J32" s="16"/>
      <c r="K32" s="101"/>
      <c r="L32" s="101"/>
      <c r="M32" s="157"/>
      <c r="N32" s="142"/>
      <c r="O32" s="142"/>
      <c r="P32" s="160"/>
      <c r="Q32" s="162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5.75" customHeight="1">
      <c r="A33" s="110"/>
      <c r="B33" s="16"/>
      <c r="C33" s="167" t="s">
        <v>67</v>
      </c>
      <c r="D33" s="166">
        <f>-(D12-D30)</f>
        <v>-240000</v>
      </c>
      <c r="E33" s="16"/>
      <c r="F33" s="253"/>
      <c r="G33" s="213"/>
      <c r="H33" s="254"/>
      <c r="I33" s="16"/>
      <c r="J33" s="16"/>
      <c r="K33" s="101"/>
      <c r="L33" s="101"/>
      <c r="M33" s="157"/>
      <c r="N33" s="142"/>
      <c r="O33" s="142"/>
      <c r="P33" s="160"/>
      <c r="Q33" s="162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5.75" customHeight="1">
      <c r="A34" s="110"/>
      <c r="B34" s="16"/>
      <c r="C34" s="165" t="s">
        <v>36</v>
      </c>
      <c r="D34" s="166">
        <f>-D22</f>
        <v>-5000</v>
      </c>
      <c r="E34" s="16"/>
      <c r="F34" s="213"/>
      <c r="G34" s="213"/>
      <c r="H34" s="213"/>
      <c r="I34" s="16"/>
      <c r="J34" s="16"/>
      <c r="K34" s="101"/>
      <c r="L34" s="101"/>
      <c r="M34" s="157"/>
      <c r="N34" s="142"/>
      <c r="O34" s="142"/>
      <c r="P34" s="160"/>
      <c r="Q34" s="162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5.75" customHeight="1">
      <c r="A35" s="110"/>
      <c r="B35" s="171"/>
      <c r="C35" s="165" t="s">
        <v>37</v>
      </c>
      <c r="D35" s="166">
        <f>-D14</f>
        <v>-10000</v>
      </c>
      <c r="E35" s="16"/>
      <c r="F35" s="16"/>
      <c r="G35" s="97"/>
      <c r="H35" s="16"/>
      <c r="I35" s="16"/>
      <c r="J35" s="16"/>
      <c r="K35" s="101"/>
      <c r="L35" s="101"/>
      <c r="M35" s="157"/>
      <c r="N35" s="142"/>
      <c r="O35" s="142"/>
      <c r="P35" s="160"/>
      <c r="Q35" s="162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5.75" customHeight="1">
      <c r="A36" s="172"/>
      <c r="B36" s="172"/>
      <c r="C36" s="16"/>
      <c r="D36" s="16"/>
      <c r="E36" s="16"/>
      <c r="F36" s="16"/>
      <c r="G36" s="97"/>
      <c r="H36" s="16"/>
      <c r="I36" s="16"/>
      <c r="J36" s="16"/>
      <c r="K36" s="101"/>
      <c r="L36" s="101"/>
      <c r="M36" s="157"/>
      <c r="N36" s="142"/>
      <c r="O36" s="142"/>
      <c r="P36" s="160"/>
      <c r="Q36" s="162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5.75" customHeight="1">
      <c r="A37" s="173"/>
      <c r="B37" s="173"/>
      <c r="C37" s="174" t="s">
        <v>51</v>
      </c>
      <c r="D37" s="176">
        <f>SUM((-D31*D20)+D22+D14+D25)</f>
        <v>832664.36436776468</v>
      </c>
      <c r="E37" s="16"/>
      <c r="F37" s="212"/>
      <c r="G37" s="178"/>
      <c r="H37" s="178"/>
      <c r="I37" s="16"/>
      <c r="J37" s="16"/>
      <c r="K37" s="101"/>
      <c r="L37" s="101"/>
      <c r="M37" s="157"/>
      <c r="N37" s="142"/>
      <c r="O37" s="142"/>
      <c r="P37" s="160"/>
      <c r="Q37" s="162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8.75" customHeight="1">
      <c r="A38" s="173"/>
      <c r="B38" s="173"/>
      <c r="C38" s="16"/>
      <c r="D38" s="16"/>
      <c r="E38" s="16"/>
      <c r="F38" s="213"/>
      <c r="G38" s="97"/>
      <c r="H38" s="16"/>
      <c r="I38" s="16"/>
      <c r="J38" s="16"/>
      <c r="K38" s="101"/>
      <c r="L38" s="101"/>
      <c r="M38" s="157"/>
      <c r="N38" s="142"/>
      <c r="O38" s="142"/>
      <c r="P38" s="160"/>
      <c r="Q38" s="162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5.75" customHeight="1">
      <c r="A39" s="181"/>
      <c r="B39" s="168" t="s">
        <v>68</v>
      </c>
      <c r="C39" s="16"/>
      <c r="D39" s="16"/>
      <c r="E39" s="16"/>
      <c r="F39" s="213"/>
      <c r="G39" s="178"/>
      <c r="H39" s="178"/>
      <c r="I39" s="16"/>
      <c r="J39" s="16"/>
      <c r="K39" s="101"/>
      <c r="L39" s="101"/>
      <c r="M39" s="157"/>
      <c r="N39" s="142"/>
      <c r="O39" s="142"/>
      <c r="P39" s="160"/>
      <c r="Q39" s="162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5.75" customHeight="1">
      <c r="A40" s="181"/>
      <c r="B40" s="181"/>
      <c r="C40" s="97"/>
      <c r="D40" s="97"/>
      <c r="E40" s="97"/>
      <c r="F40" s="97"/>
      <c r="G40" s="97"/>
      <c r="H40" s="16"/>
      <c r="I40" s="16"/>
      <c r="J40" s="16"/>
      <c r="K40" s="101"/>
      <c r="L40" s="101"/>
      <c r="M40" s="157"/>
      <c r="N40" s="142"/>
      <c r="O40" s="142"/>
      <c r="P40" s="160"/>
      <c r="Q40" s="162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24.75" customHeight="1">
      <c r="A41" s="181"/>
      <c r="B41" s="181"/>
      <c r="C41" s="174" t="s">
        <v>51</v>
      </c>
      <c r="D41" s="176">
        <f>SUM(D12+D14+D25)</f>
        <v>825000</v>
      </c>
      <c r="E41" s="97"/>
      <c r="F41" s="97"/>
      <c r="G41" s="97"/>
      <c r="H41" s="16"/>
      <c r="I41" s="16"/>
      <c r="J41" s="16"/>
      <c r="K41" s="101"/>
      <c r="L41" s="101"/>
      <c r="M41" s="157"/>
      <c r="N41" s="142"/>
      <c r="O41" s="142"/>
      <c r="P41" s="160"/>
      <c r="Q41" s="162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5.75" customHeight="1">
      <c r="A42" s="181"/>
      <c r="B42" s="181"/>
      <c r="C42" s="97"/>
      <c r="D42" s="97"/>
      <c r="E42" s="97"/>
      <c r="F42" s="212"/>
      <c r="G42" s="178"/>
      <c r="H42" s="178"/>
      <c r="I42" s="16"/>
      <c r="J42" s="16"/>
      <c r="K42" s="101"/>
      <c r="L42" s="101"/>
      <c r="M42" s="157"/>
      <c r="N42" s="142"/>
      <c r="O42" s="142"/>
      <c r="P42" s="160"/>
      <c r="Q42" s="162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5.75" customHeight="1">
      <c r="A43" s="181"/>
      <c r="B43" s="181"/>
      <c r="C43" s="97"/>
      <c r="D43" s="97"/>
      <c r="E43" s="97"/>
      <c r="F43" s="213"/>
      <c r="G43" s="97"/>
      <c r="H43" s="16"/>
      <c r="I43" s="16"/>
      <c r="J43" s="16"/>
      <c r="K43" s="101"/>
      <c r="L43" s="101"/>
      <c r="M43" s="157"/>
      <c r="N43" s="142"/>
      <c r="O43" s="142"/>
      <c r="P43" s="160"/>
      <c r="Q43" s="162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5.75" customHeight="1">
      <c r="A44" s="181"/>
      <c r="B44" s="181"/>
      <c r="C44" s="97"/>
      <c r="D44" s="97"/>
      <c r="E44" s="97"/>
      <c r="F44" s="213"/>
      <c r="G44" s="178"/>
      <c r="H44" s="178"/>
      <c r="I44" s="16"/>
      <c r="J44" s="16"/>
      <c r="K44" s="101"/>
      <c r="L44" s="101"/>
      <c r="M44" s="157"/>
      <c r="N44" s="142"/>
      <c r="O44" s="142"/>
      <c r="P44" s="160"/>
      <c r="Q44" s="162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5.75" customHeight="1">
      <c r="A45" s="181"/>
      <c r="B45" s="181"/>
      <c r="C45" s="97"/>
      <c r="D45" s="97"/>
      <c r="E45" s="97"/>
      <c r="F45" s="97"/>
      <c r="G45" s="97"/>
      <c r="H45" s="16"/>
      <c r="I45" s="16"/>
      <c r="J45" s="16"/>
      <c r="K45" s="101"/>
      <c r="L45" s="101"/>
      <c r="M45" s="157"/>
      <c r="N45" s="142"/>
      <c r="O45" s="142"/>
      <c r="P45" s="160"/>
      <c r="Q45" s="162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5.75" customHeight="1">
      <c r="A46" s="181"/>
      <c r="B46" s="181"/>
      <c r="C46" s="256"/>
      <c r="D46" s="213"/>
      <c r="E46" s="213"/>
      <c r="F46" s="97"/>
      <c r="G46" s="97"/>
      <c r="H46" s="16"/>
      <c r="I46" s="16"/>
      <c r="J46" s="16"/>
      <c r="K46" s="101"/>
      <c r="L46" s="101"/>
      <c r="M46" s="157"/>
      <c r="N46" s="142"/>
      <c r="O46" s="142"/>
      <c r="P46" s="160"/>
      <c r="Q46" s="162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5.75" customHeight="1">
      <c r="A47" s="181"/>
      <c r="B47" s="181"/>
      <c r="C47" s="213"/>
      <c r="D47" s="213"/>
      <c r="E47" s="213"/>
      <c r="F47" s="253"/>
      <c r="G47" s="213"/>
      <c r="H47" s="16"/>
      <c r="I47" s="16"/>
      <c r="J47" s="16"/>
      <c r="K47" s="101"/>
      <c r="L47" s="101"/>
      <c r="M47" s="157"/>
      <c r="N47" s="142"/>
      <c r="O47" s="142"/>
      <c r="P47" s="160"/>
      <c r="Q47" s="162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5.75" customHeight="1">
      <c r="A48" s="181"/>
      <c r="B48" s="181"/>
      <c r="C48" s="257"/>
      <c r="D48" s="213"/>
      <c r="E48" s="182"/>
      <c r="F48" s="213"/>
      <c r="G48" s="213"/>
      <c r="H48" s="16"/>
      <c r="I48" s="16"/>
      <c r="J48" s="16"/>
      <c r="K48" s="101"/>
      <c r="L48" s="101"/>
      <c r="M48" s="157"/>
      <c r="N48" s="142"/>
      <c r="O48" s="142"/>
      <c r="P48" s="183"/>
      <c r="Q48" s="185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.75" customHeight="1">
      <c r="A49" s="186"/>
      <c r="B49" s="186"/>
      <c r="C49" s="250"/>
      <c r="D49" s="213"/>
      <c r="E49" s="187"/>
      <c r="F49" s="188"/>
      <c r="G49" s="189"/>
      <c r="H49" s="189"/>
      <c r="I49" s="189"/>
      <c r="J49" s="189"/>
      <c r="K49" s="101"/>
      <c r="L49" s="101"/>
      <c r="M49" s="157"/>
      <c r="N49" s="142"/>
      <c r="O49" s="142"/>
      <c r="P49" s="190"/>
      <c r="Q49" s="19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5.75" customHeight="1">
      <c r="A50" s="186"/>
      <c r="B50" s="186"/>
      <c r="C50" s="250"/>
      <c r="D50" s="213"/>
      <c r="E50" s="187"/>
      <c r="F50" s="251"/>
      <c r="G50" s="252"/>
      <c r="H50" s="252"/>
      <c r="I50" s="189"/>
      <c r="J50" s="189"/>
      <c r="K50" s="101"/>
      <c r="L50" s="101"/>
      <c r="M50" s="157"/>
      <c r="N50" s="142"/>
      <c r="O50" s="142"/>
      <c r="P50" s="190"/>
      <c r="Q50" s="19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5.75" customHeight="1">
      <c r="A51" s="186"/>
      <c r="B51" s="186"/>
      <c r="C51" s="250"/>
      <c r="D51" s="213"/>
      <c r="E51" s="187"/>
      <c r="F51" s="213"/>
      <c r="G51" s="213"/>
      <c r="H51" s="213"/>
      <c r="I51" s="189"/>
      <c r="J51" s="189"/>
      <c r="K51" s="101"/>
      <c r="L51" s="101"/>
      <c r="M51" s="157"/>
      <c r="N51" s="142"/>
      <c r="O51" s="142"/>
      <c r="P51" s="190"/>
      <c r="Q51" s="19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5.75" customHeight="1">
      <c r="A52" s="186"/>
      <c r="B52" s="186"/>
      <c r="C52" s="250"/>
      <c r="D52" s="213"/>
      <c r="E52" s="187"/>
      <c r="F52" s="213"/>
      <c r="G52" s="213"/>
      <c r="H52" s="213"/>
      <c r="I52" s="189"/>
      <c r="J52" s="189"/>
      <c r="K52" s="101"/>
      <c r="L52" s="101"/>
      <c r="M52" s="157"/>
      <c r="N52" s="142"/>
      <c r="O52" s="142"/>
      <c r="P52" s="190"/>
      <c r="Q52" s="19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5.75" customHeight="1">
      <c r="A53" s="186"/>
      <c r="B53" s="186"/>
      <c r="C53" s="250"/>
      <c r="D53" s="213"/>
      <c r="E53" s="187"/>
      <c r="F53" s="188"/>
      <c r="G53" s="188"/>
      <c r="H53" s="189"/>
      <c r="I53" s="189"/>
      <c r="J53" s="189"/>
      <c r="K53" s="101"/>
      <c r="L53" s="101"/>
      <c r="M53" s="157"/>
      <c r="N53" s="190"/>
      <c r="O53" s="190"/>
      <c r="P53" s="190"/>
      <c r="Q53" s="19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5.75" customHeight="1">
      <c r="A54" s="186"/>
      <c r="B54" s="186"/>
      <c r="C54" s="250"/>
      <c r="D54" s="213"/>
      <c r="E54" s="193"/>
      <c r="F54" s="188"/>
      <c r="G54" s="188"/>
      <c r="H54" s="189"/>
      <c r="I54" s="189"/>
      <c r="J54" s="189"/>
      <c r="K54" s="101"/>
      <c r="L54" s="101"/>
      <c r="M54" s="190"/>
      <c r="N54" s="190"/>
      <c r="O54" s="190"/>
      <c r="P54" s="190"/>
      <c r="Q54" s="19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5.75" customHeight="1">
      <c r="A55" s="186"/>
      <c r="B55" s="186"/>
      <c r="C55" s="194"/>
      <c r="D55" s="194"/>
      <c r="E55" s="194"/>
      <c r="F55" s="251"/>
      <c r="G55" s="252"/>
      <c r="H55" s="252"/>
      <c r="I55" s="189"/>
      <c r="J55" s="189"/>
      <c r="K55" s="101"/>
      <c r="L55" s="101"/>
      <c r="M55" s="191"/>
      <c r="N55" s="191"/>
      <c r="O55" s="191"/>
      <c r="P55" s="191"/>
      <c r="Q55" s="19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5.75" customHeight="1">
      <c r="A56" s="186"/>
      <c r="B56" s="186"/>
      <c r="C56" s="195"/>
      <c r="D56" s="196"/>
      <c r="E56" s="197"/>
      <c r="F56" s="213"/>
      <c r="G56" s="213"/>
      <c r="H56" s="213"/>
      <c r="I56" s="189"/>
      <c r="J56" s="189"/>
      <c r="K56" s="101"/>
      <c r="L56" s="101"/>
      <c r="M56" s="191"/>
      <c r="N56" s="191"/>
      <c r="O56" s="191"/>
      <c r="P56" s="191"/>
      <c r="Q56" s="19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5.75" customHeight="1">
      <c r="A57" s="189"/>
      <c r="B57" s="189"/>
      <c r="C57" s="195"/>
      <c r="D57" s="198"/>
      <c r="E57" s="199"/>
      <c r="F57" s="213"/>
      <c r="G57" s="213"/>
      <c r="H57" s="213"/>
      <c r="I57" s="200"/>
      <c r="J57" s="200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5.75" customHeight="1">
      <c r="A58" s="189"/>
      <c r="B58" s="189"/>
      <c r="C58" s="195"/>
      <c r="D58" s="201"/>
      <c r="E58" s="199"/>
      <c r="F58" s="189"/>
      <c r="G58" s="189"/>
      <c r="H58" s="189"/>
      <c r="I58" s="189"/>
      <c r="J58" s="189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5.75" customHeight="1">
      <c r="A59" s="189"/>
      <c r="B59" s="189"/>
      <c r="C59" s="202"/>
      <c r="D59" s="203"/>
      <c r="E59" s="204"/>
      <c r="F59" s="189"/>
      <c r="G59" s="189"/>
      <c r="H59" s="189"/>
      <c r="I59" s="189"/>
      <c r="J59" s="189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15.75" customHeight="1">
      <c r="A60" s="189"/>
      <c r="B60" s="189"/>
      <c r="C60" s="204"/>
      <c r="D60" s="205"/>
      <c r="E60" s="206"/>
      <c r="F60" s="189"/>
      <c r="G60" s="189"/>
      <c r="H60" s="189"/>
      <c r="I60" s="189"/>
      <c r="J60" s="189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15.75" customHeight="1">
      <c r="A61" s="189"/>
      <c r="B61" s="189"/>
      <c r="C61" s="204"/>
      <c r="D61" s="205"/>
      <c r="E61" s="204"/>
      <c r="F61" s="189"/>
      <c r="G61" s="189"/>
      <c r="H61" s="189"/>
      <c r="I61" s="189"/>
      <c r="J61" s="189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15.75" customHeight="1">
      <c r="A62" s="189"/>
      <c r="B62" s="189"/>
      <c r="C62" s="188"/>
      <c r="D62" s="188"/>
      <c r="E62" s="188"/>
      <c r="F62" s="207"/>
      <c r="G62" s="207"/>
      <c r="H62" s="207"/>
      <c r="I62" s="207"/>
      <c r="J62" s="207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spans="1:26" ht="15.75" customHeight="1">
      <c r="A63" s="189"/>
      <c r="B63" s="189"/>
      <c r="C63" s="188"/>
      <c r="D63" s="188"/>
      <c r="E63" s="188"/>
      <c r="F63" s="208"/>
      <c r="G63" s="209"/>
      <c r="H63" s="208"/>
      <c r="I63" s="209"/>
      <c r="J63" s="209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ht="15.75" customHeight="1">
      <c r="A64" s="189"/>
      <c r="B64" s="189"/>
      <c r="C64" s="188"/>
      <c r="D64" s="188"/>
      <c r="E64" s="188"/>
      <c r="F64" s="208"/>
      <c r="G64" s="209"/>
      <c r="H64" s="208"/>
      <c r="I64" s="208"/>
      <c r="J64" s="209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ht="15.75" customHeight="1">
      <c r="A65" s="189"/>
      <c r="B65" s="189"/>
      <c r="C65" s="195"/>
      <c r="D65" s="201"/>
      <c r="E65" s="210"/>
      <c r="F65" s="208"/>
      <c r="G65" s="209"/>
      <c r="H65" s="208"/>
      <c r="I65" s="208"/>
      <c r="J65" s="209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15.75" customHeight="1">
      <c r="A66" s="189"/>
      <c r="B66" s="189"/>
      <c r="C66" s="188"/>
      <c r="D66" s="188"/>
      <c r="E66" s="188"/>
      <c r="F66" s="208"/>
      <c r="G66" s="209"/>
      <c r="H66" s="208"/>
      <c r="I66" s="208"/>
      <c r="J66" s="209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15.75" customHeight="1">
      <c r="A67" s="189"/>
      <c r="B67" s="189"/>
      <c r="C67" s="188"/>
      <c r="D67" s="188"/>
      <c r="E67" s="188"/>
      <c r="F67" s="208"/>
      <c r="G67" s="209"/>
      <c r="H67" s="208"/>
      <c r="I67" s="208"/>
      <c r="J67" s="209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15.75" customHeight="1">
      <c r="A68" s="189"/>
      <c r="B68" s="189"/>
      <c r="C68" s="188"/>
      <c r="D68" s="188"/>
      <c r="E68" s="188"/>
      <c r="F68" s="208"/>
      <c r="G68" s="209"/>
      <c r="H68" s="208"/>
      <c r="I68" s="208"/>
      <c r="J68" s="209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15.75" customHeight="1">
      <c r="A69" s="189"/>
      <c r="B69" s="189"/>
      <c r="C69" s="188"/>
      <c r="D69" s="188"/>
      <c r="E69" s="188"/>
      <c r="F69" s="208"/>
      <c r="G69" s="209"/>
      <c r="H69" s="208"/>
      <c r="I69" s="208"/>
      <c r="J69" s="209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5.75" customHeight="1">
      <c r="A70" s="189"/>
      <c r="B70" s="189"/>
      <c r="C70" s="188"/>
      <c r="D70" s="188"/>
      <c r="E70" s="188"/>
      <c r="F70" s="208"/>
      <c r="G70" s="209"/>
      <c r="H70" s="208"/>
      <c r="I70" s="208"/>
      <c r="J70" s="209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5.75" customHeight="1">
      <c r="A71" s="189"/>
      <c r="B71" s="189"/>
      <c r="C71" s="188"/>
      <c r="D71" s="188"/>
      <c r="E71" s="188"/>
      <c r="F71" s="208"/>
      <c r="G71" s="209"/>
      <c r="H71" s="208"/>
      <c r="I71" s="208"/>
      <c r="J71" s="209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5.75" customHeight="1">
      <c r="A72" s="189"/>
      <c r="B72" s="189"/>
      <c r="C72" s="188"/>
      <c r="D72" s="188"/>
      <c r="E72" s="188"/>
      <c r="F72" s="208"/>
      <c r="G72" s="209"/>
      <c r="H72" s="208"/>
      <c r="I72" s="208"/>
      <c r="J72" s="209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.75" customHeight="1">
      <c r="A73" s="189"/>
      <c r="B73" s="189"/>
      <c r="C73" s="188"/>
      <c r="D73" s="188"/>
      <c r="E73" s="188"/>
      <c r="F73" s="208"/>
      <c r="G73" s="209"/>
      <c r="H73" s="208"/>
      <c r="I73" s="208"/>
      <c r="J73" s="209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5.75" customHeight="1">
      <c r="A74" s="189"/>
      <c r="B74" s="189"/>
      <c r="C74" s="188"/>
      <c r="D74" s="188"/>
      <c r="E74" s="188"/>
      <c r="F74" s="208"/>
      <c r="G74" s="209"/>
      <c r="H74" s="208"/>
      <c r="I74" s="208"/>
      <c r="J74" s="209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5.75" customHeight="1">
      <c r="A75" s="189"/>
      <c r="B75" s="189"/>
      <c r="C75" s="189"/>
      <c r="D75" s="189"/>
      <c r="E75" s="189"/>
      <c r="F75" s="208"/>
      <c r="G75" s="209"/>
      <c r="H75" s="208"/>
      <c r="I75" s="208"/>
      <c r="J75" s="209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5.75" customHeight="1">
      <c r="A76" s="189"/>
      <c r="B76" s="189"/>
      <c r="C76" s="189"/>
      <c r="D76" s="189"/>
      <c r="E76" s="189"/>
      <c r="F76" s="208"/>
      <c r="G76" s="209"/>
      <c r="H76" s="208"/>
      <c r="I76" s="208"/>
      <c r="J76" s="209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5.75" customHeight="1">
      <c r="A77" s="189"/>
      <c r="B77" s="189"/>
      <c r="C77" s="189"/>
      <c r="D77" s="189"/>
      <c r="E77" s="189"/>
      <c r="F77" s="208"/>
      <c r="G77" s="209"/>
      <c r="H77" s="208"/>
      <c r="I77" s="208"/>
      <c r="J77" s="209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5.75" customHeight="1">
      <c r="A78" s="189"/>
      <c r="B78" s="189"/>
      <c r="C78" s="189"/>
      <c r="D78" s="189"/>
      <c r="E78" s="189"/>
      <c r="F78" s="208"/>
      <c r="G78" s="209"/>
      <c r="H78" s="208"/>
      <c r="I78" s="208"/>
      <c r="J78" s="209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5.75" customHeight="1">
      <c r="A79" s="189"/>
      <c r="B79" s="189"/>
      <c r="C79" s="189"/>
      <c r="D79" s="189"/>
      <c r="E79" s="189"/>
      <c r="F79" s="208"/>
      <c r="G79" s="209"/>
      <c r="H79" s="208"/>
      <c r="I79" s="208"/>
      <c r="J79" s="209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5.75" customHeight="1">
      <c r="A80" s="189"/>
      <c r="B80" s="189"/>
      <c r="C80" s="189"/>
      <c r="D80" s="189"/>
      <c r="E80" s="189"/>
      <c r="F80" s="208"/>
      <c r="G80" s="209"/>
      <c r="H80" s="208"/>
      <c r="I80" s="208"/>
      <c r="J80" s="209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5.75" customHeight="1">
      <c r="A81" s="189"/>
      <c r="B81" s="189"/>
      <c r="C81" s="189"/>
      <c r="D81" s="189"/>
      <c r="E81" s="189"/>
      <c r="F81" s="208"/>
      <c r="G81" s="209"/>
      <c r="H81" s="208"/>
      <c r="I81" s="208"/>
      <c r="J81" s="209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5.75" customHeight="1">
      <c r="A82" s="189"/>
      <c r="B82" s="189"/>
      <c r="C82" s="189"/>
      <c r="D82" s="189"/>
      <c r="E82" s="189"/>
      <c r="F82" s="208"/>
      <c r="G82" s="209"/>
      <c r="H82" s="208"/>
      <c r="I82" s="208"/>
      <c r="J82" s="209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5.75" customHeight="1">
      <c r="A83" s="189"/>
      <c r="B83" s="189"/>
      <c r="C83" s="189"/>
      <c r="D83" s="189"/>
      <c r="E83" s="189"/>
      <c r="F83" s="208"/>
      <c r="G83" s="209"/>
      <c r="H83" s="208"/>
      <c r="I83" s="208"/>
      <c r="J83" s="209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5.75" customHeight="1">
      <c r="A84" s="189"/>
      <c r="B84" s="189"/>
      <c r="C84" s="189"/>
      <c r="D84" s="189"/>
      <c r="E84" s="189"/>
      <c r="F84" s="208"/>
      <c r="G84" s="209"/>
      <c r="H84" s="208"/>
      <c r="I84" s="208"/>
      <c r="J84" s="209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5.75" customHeight="1">
      <c r="A85" s="189"/>
      <c r="B85" s="189"/>
      <c r="C85" s="189"/>
      <c r="D85" s="189"/>
      <c r="E85" s="189"/>
      <c r="F85" s="208"/>
      <c r="G85" s="209"/>
      <c r="H85" s="208"/>
      <c r="I85" s="208"/>
      <c r="J85" s="209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5.75" customHeight="1">
      <c r="A86" s="189"/>
      <c r="B86" s="189"/>
      <c r="C86" s="189"/>
      <c r="D86" s="189"/>
      <c r="E86" s="189"/>
      <c r="F86" s="208"/>
      <c r="G86" s="209"/>
      <c r="H86" s="208"/>
      <c r="I86" s="208"/>
      <c r="J86" s="209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5.75" customHeight="1">
      <c r="A87" s="189"/>
      <c r="B87" s="189"/>
      <c r="C87" s="189"/>
      <c r="D87" s="189"/>
      <c r="E87" s="189"/>
      <c r="F87" s="208"/>
      <c r="G87" s="209"/>
      <c r="H87" s="208"/>
      <c r="I87" s="208"/>
      <c r="J87" s="209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15.75" customHeight="1">
      <c r="A88" s="189"/>
      <c r="B88" s="189"/>
      <c r="C88" s="189"/>
      <c r="D88" s="189"/>
      <c r="E88" s="189"/>
      <c r="F88" s="208"/>
      <c r="G88" s="209"/>
      <c r="H88" s="208"/>
      <c r="I88" s="208"/>
      <c r="J88" s="209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5.75" customHeight="1">
      <c r="A89" s="189"/>
      <c r="B89" s="189"/>
      <c r="C89" s="189"/>
      <c r="D89" s="189"/>
      <c r="E89" s="189"/>
      <c r="F89" s="208"/>
      <c r="G89" s="209"/>
      <c r="H89" s="208"/>
      <c r="I89" s="208"/>
      <c r="J89" s="209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5.75" customHeight="1">
      <c r="A90" s="189"/>
      <c r="B90" s="189"/>
      <c r="C90" s="189"/>
      <c r="D90" s="189"/>
      <c r="E90" s="189"/>
      <c r="F90" s="208"/>
      <c r="G90" s="209"/>
      <c r="H90" s="208"/>
      <c r="I90" s="208"/>
      <c r="J90" s="209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5.75" customHeight="1">
      <c r="A91" s="189"/>
      <c r="B91" s="189"/>
      <c r="C91" s="189"/>
      <c r="D91" s="189"/>
      <c r="E91" s="189"/>
      <c r="F91" s="208"/>
      <c r="G91" s="209"/>
      <c r="H91" s="208"/>
      <c r="I91" s="208"/>
      <c r="J91" s="209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5.75" customHeight="1">
      <c r="A92" s="189"/>
      <c r="B92" s="189"/>
      <c r="C92" s="189"/>
      <c r="D92" s="189"/>
      <c r="E92" s="189"/>
      <c r="F92" s="208"/>
      <c r="G92" s="209"/>
      <c r="H92" s="208"/>
      <c r="I92" s="208"/>
      <c r="J92" s="209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5.75" customHeight="1">
      <c r="A93" s="189"/>
      <c r="B93" s="189"/>
      <c r="C93" s="189"/>
      <c r="D93" s="189"/>
      <c r="E93" s="189"/>
      <c r="F93" s="208"/>
      <c r="G93" s="209"/>
      <c r="H93" s="208"/>
      <c r="I93" s="208"/>
      <c r="J93" s="209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5.75" customHeight="1">
      <c r="A94" s="189"/>
      <c r="B94" s="189"/>
      <c r="C94" s="189"/>
      <c r="D94" s="189"/>
      <c r="E94" s="189"/>
      <c r="F94" s="208"/>
      <c r="G94" s="209"/>
      <c r="H94" s="208"/>
      <c r="I94" s="208"/>
      <c r="J94" s="209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.75" customHeight="1">
      <c r="A95" s="189"/>
      <c r="B95" s="189"/>
      <c r="C95" s="189"/>
      <c r="D95" s="189"/>
      <c r="E95" s="189"/>
      <c r="F95" s="208"/>
      <c r="G95" s="209"/>
      <c r="H95" s="208"/>
      <c r="I95" s="208"/>
      <c r="J95" s="209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5.75" customHeight="1">
      <c r="A96" s="189"/>
      <c r="B96" s="189"/>
      <c r="C96" s="189"/>
      <c r="D96" s="189"/>
      <c r="E96" s="189"/>
      <c r="F96" s="208"/>
      <c r="G96" s="209"/>
      <c r="H96" s="208"/>
      <c r="I96" s="208"/>
      <c r="J96" s="209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15.75" customHeight="1">
      <c r="A97" s="189"/>
      <c r="B97" s="189"/>
      <c r="C97" s="189"/>
      <c r="D97" s="189"/>
      <c r="E97" s="189"/>
      <c r="F97" s="208"/>
      <c r="G97" s="209"/>
      <c r="H97" s="208"/>
      <c r="I97" s="208"/>
      <c r="J97" s="209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5.75" customHeight="1">
      <c r="A98" s="189"/>
      <c r="B98" s="189"/>
      <c r="C98" s="189"/>
      <c r="D98" s="189"/>
      <c r="E98" s="189"/>
      <c r="F98" s="208"/>
      <c r="G98" s="209"/>
      <c r="H98" s="208"/>
      <c r="I98" s="208"/>
      <c r="J98" s="209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spans="1:26" ht="15.75" customHeight="1">
      <c r="A99" s="189"/>
      <c r="B99" s="189"/>
      <c r="C99" s="189"/>
      <c r="D99" s="189"/>
      <c r="E99" s="189"/>
      <c r="F99" s="208"/>
      <c r="G99" s="209"/>
      <c r="H99" s="208"/>
      <c r="I99" s="208"/>
      <c r="J99" s="209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spans="1:26" ht="15.75" customHeight="1">
      <c r="A100" s="189"/>
      <c r="B100" s="189"/>
      <c r="C100" s="189"/>
      <c r="D100" s="189"/>
      <c r="E100" s="189"/>
      <c r="F100" s="208"/>
      <c r="G100" s="209"/>
      <c r="H100" s="208"/>
      <c r="I100" s="208"/>
      <c r="J100" s="209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spans="1:26" ht="15.75" customHeight="1">
      <c r="A101" s="189"/>
      <c r="B101" s="189"/>
      <c r="C101" s="189"/>
      <c r="D101" s="189"/>
      <c r="E101" s="189"/>
      <c r="F101" s="208"/>
      <c r="G101" s="209"/>
      <c r="H101" s="208"/>
      <c r="I101" s="208"/>
      <c r="J101" s="209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ht="15.75" customHeight="1">
      <c r="A102" s="189"/>
      <c r="B102" s="189"/>
      <c r="C102" s="189"/>
      <c r="D102" s="189"/>
      <c r="E102" s="189"/>
      <c r="F102" s="208"/>
      <c r="G102" s="209"/>
      <c r="H102" s="208"/>
      <c r="I102" s="208"/>
      <c r="J102" s="209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spans="1:26" ht="15.75" customHeight="1">
      <c r="A103" s="189"/>
      <c r="B103" s="189"/>
      <c r="C103" s="189"/>
      <c r="D103" s="189"/>
      <c r="E103" s="189"/>
      <c r="F103" s="208"/>
      <c r="G103" s="209"/>
      <c r="H103" s="208"/>
      <c r="I103" s="208"/>
      <c r="J103" s="209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5.75" customHeight="1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5.75" customHeight="1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ht="15.75" customHeight="1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ht="15.75" customHeight="1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ht="15.75" customHeight="1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ht="15.75" customHeight="1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ht="15.75" customHeight="1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ht="15.75" customHeight="1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15.75" customHeight="1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15.75" customHeight="1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ht="15.75" customHeight="1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ht="15.75" customHeight="1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ht="15.75" customHeight="1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ht="15.75" customHeight="1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ht="15.75" customHeight="1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ht="15.75" customHeight="1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ht="15.75" customHeight="1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15.75" customHeight="1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15.75" customHeight="1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1:26" ht="15.75" customHeight="1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1:26" ht="15.75" customHeight="1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1:26" ht="15.75" customHeight="1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1:26" ht="15.75" customHeight="1"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26" ht="15.75" customHeight="1"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1:26" ht="15.75" customHeight="1"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11:26" ht="15.75" customHeight="1"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11:26" ht="15.75" customHeight="1"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11:26" ht="15.75" customHeight="1"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11:26" ht="15.75" customHeight="1"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1:26" ht="15.75" customHeight="1"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1:26" ht="15.75" customHeight="1"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1:26" ht="15.75" customHeight="1"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1:26" ht="15.75" customHeight="1"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1:26" ht="15.75" customHeight="1"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1:26" ht="15.75" customHeight="1"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1:26" ht="15.75" customHeight="1"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1:26" ht="15.75" customHeight="1"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11:26" ht="15.75" customHeight="1"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1:26" ht="15.75" customHeight="1"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1:26" ht="15.75" customHeight="1"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1:26" ht="15.75" customHeight="1"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1:26" ht="15.75" customHeight="1"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1:26" ht="15.75" customHeight="1"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1:26" ht="15.75" customHeight="1"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1:26" ht="15.75" customHeight="1"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1:26" ht="15.75" customHeight="1"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11:26" ht="15.75" customHeight="1"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11:26" ht="15.75" customHeight="1"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11:26" ht="15.75" customHeight="1"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11:26" ht="15.75" customHeight="1"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11:26" ht="15.75" customHeight="1"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11:26" ht="15.75" customHeight="1"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11:26" ht="15.75" customHeight="1"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1:26" ht="15.75" customHeight="1"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11:26" ht="15.75" customHeight="1"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11:26" ht="15.75" customHeight="1"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11:26" ht="15.75" customHeight="1"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11:26" ht="15.75" customHeight="1"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11:26" ht="15.75" customHeight="1"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11:26" ht="15.75" customHeight="1"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11:26" ht="15.75" customHeight="1"/>
    <row r="165" spans="11:26" ht="15.75" customHeight="1"/>
    <row r="166" spans="11:26" ht="15.75" customHeight="1"/>
    <row r="167" spans="11:26" ht="15.75" customHeight="1"/>
    <row r="168" spans="11:26" ht="15.75" customHeight="1"/>
    <row r="169" spans="11:26" ht="15.75" customHeight="1"/>
    <row r="170" spans="11:26" ht="15.75" customHeight="1"/>
    <row r="171" spans="11:26" ht="15.75" customHeight="1"/>
    <row r="172" spans="11:26" ht="15.75" customHeight="1"/>
    <row r="173" spans="11:26" ht="15.75" customHeight="1"/>
    <row r="174" spans="11:26" ht="15.75" customHeight="1"/>
    <row r="175" spans="11:26" ht="15.75" customHeight="1"/>
    <row r="176" spans="11:2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C25:C26"/>
    <mergeCell ref="F33:G34"/>
    <mergeCell ref="H33:H34"/>
    <mergeCell ref="F47:G48"/>
    <mergeCell ref="C18:C19"/>
    <mergeCell ref="D18:D19"/>
    <mergeCell ref="D20:D21"/>
    <mergeCell ref="D22:D23"/>
    <mergeCell ref="D25:D26"/>
    <mergeCell ref="C46:E47"/>
    <mergeCell ref="C48:D48"/>
    <mergeCell ref="F37:F39"/>
    <mergeCell ref="F42:F44"/>
    <mergeCell ref="G22:G23"/>
    <mergeCell ref="G27:G28"/>
    <mergeCell ref="H27:H28"/>
    <mergeCell ref="C49:D49"/>
    <mergeCell ref="C50:D50"/>
    <mergeCell ref="F50:F52"/>
    <mergeCell ref="G50:G52"/>
    <mergeCell ref="H50:H52"/>
    <mergeCell ref="C51:D51"/>
    <mergeCell ref="C52:D52"/>
    <mergeCell ref="C53:D53"/>
    <mergeCell ref="C54:D54"/>
    <mergeCell ref="F55:F57"/>
    <mergeCell ref="G55:G57"/>
    <mergeCell ref="H55:H57"/>
    <mergeCell ref="G29:G30"/>
    <mergeCell ref="H29:H30"/>
    <mergeCell ref="G31:G32"/>
    <mergeCell ref="H31:H32"/>
    <mergeCell ref="F20:F21"/>
    <mergeCell ref="G20:G21"/>
    <mergeCell ref="H20:H21"/>
    <mergeCell ref="F22:F23"/>
    <mergeCell ref="H22:H23"/>
    <mergeCell ref="G12:G13"/>
    <mergeCell ref="H12:H13"/>
    <mergeCell ref="D14:D15"/>
    <mergeCell ref="H18:H19"/>
    <mergeCell ref="F18:F19"/>
    <mergeCell ref="G18:G19"/>
    <mergeCell ref="F12:F13"/>
    <mergeCell ref="F14:F15"/>
    <mergeCell ref="G14:G15"/>
    <mergeCell ref="H14:H15"/>
    <mergeCell ref="G16:G17"/>
    <mergeCell ref="H16:H17"/>
    <mergeCell ref="D16:D17"/>
    <mergeCell ref="F16:F17"/>
    <mergeCell ref="B2:B3"/>
    <mergeCell ref="C12:C13"/>
    <mergeCell ref="D12:D13"/>
    <mergeCell ref="C14:C15"/>
    <mergeCell ref="C16:C17"/>
    <mergeCell ref="B16:B23"/>
    <mergeCell ref="C20:C21"/>
    <mergeCell ref="C22:C23"/>
  </mergeCells>
  <conditionalFormatting sqref="J63:J103">
    <cfRule type="cellIs" dxfId="7" priority="1" operator="greaterThan">
      <formula>0</formula>
    </cfRule>
  </conditionalFormatting>
  <conditionalFormatting sqref="J63:J103">
    <cfRule type="cellIs" dxfId="6" priority="2" operator="lessThan">
      <formula>0</formula>
    </cfRule>
  </conditionalFormatting>
  <pageMargins left="0.7" right="0.7" top="0.75" bottom="0.75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00"/>
  <sheetViews>
    <sheetView showGridLines="0" workbookViewId="0"/>
  </sheetViews>
  <sheetFormatPr baseColWidth="10" defaultColWidth="14.42578125" defaultRowHeight="15" customHeight="1"/>
  <cols>
    <col min="4" max="4" width="37.85546875" customWidth="1"/>
    <col min="5" max="5" width="49.140625" customWidth="1"/>
    <col min="6" max="6" width="30" customWidth="1"/>
    <col min="8" max="8" width="46.5703125" customWidth="1"/>
    <col min="9" max="9" width="38.28515625" customWidth="1"/>
  </cols>
  <sheetData>
    <row r="1" spans="1:15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5" customHeight="1">
      <c r="A11" s="16"/>
      <c r="B11" s="16"/>
      <c r="C11" s="16"/>
      <c r="D11" s="169" t="s">
        <v>38</v>
      </c>
      <c r="E11" s="170"/>
      <c r="F11" s="170"/>
      <c r="G11" s="170"/>
      <c r="H11" s="169" t="s">
        <v>39</v>
      </c>
      <c r="I11" s="16"/>
      <c r="J11" s="16"/>
      <c r="K11" s="16"/>
      <c r="L11" s="16"/>
      <c r="M11" s="16"/>
      <c r="N11" s="16"/>
      <c r="O11" s="16"/>
    </row>
    <row r="12" spans="1:15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>
      <c r="A13" s="16"/>
      <c r="B13" s="16"/>
      <c r="C13" s="16"/>
      <c r="D13" s="266" t="s">
        <v>52</v>
      </c>
      <c r="E13" s="267"/>
      <c r="F13" s="268"/>
      <c r="G13" s="16"/>
      <c r="H13" s="266" t="s">
        <v>52</v>
      </c>
      <c r="I13" s="267"/>
      <c r="J13" s="16"/>
      <c r="K13" s="16"/>
      <c r="L13" s="16"/>
      <c r="M13" s="16"/>
      <c r="N13" s="16"/>
      <c r="O13" s="16"/>
    </row>
    <row r="14" spans="1:15" ht="15" customHeight="1">
      <c r="A14" s="16"/>
      <c r="B14" s="16"/>
      <c r="C14" s="16"/>
      <c r="D14" s="242"/>
      <c r="E14" s="249"/>
      <c r="F14" s="249"/>
      <c r="G14" s="16"/>
      <c r="H14" s="242"/>
      <c r="I14" s="249"/>
      <c r="J14" s="16"/>
      <c r="K14" s="16"/>
      <c r="L14" s="16"/>
      <c r="M14" s="16"/>
      <c r="N14" s="16"/>
      <c r="O14" s="16"/>
    </row>
    <row r="15" spans="1:15" ht="15" customHeight="1">
      <c r="A15" s="16"/>
      <c r="B15" s="16"/>
      <c r="C15" s="16"/>
      <c r="D15" s="16"/>
      <c r="E15" s="148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" customHeight="1">
      <c r="A16" s="16"/>
      <c r="B16" s="16"/>
      <c r="C16" s="16"/>
      <c r="D16" s="16"/>
      <c r="E16" s="1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>
      <c r="A17" s="16"/>
      <c r="B17" s="16"/>
      <c r="C17" s="16"/>
      <c r="D17" s="175" t="s">
        <v>42</v>
      </c>
      <c r="E17" s="177">
        <f>'OLD-Introducción de datos'!H27/'OLD-Introducción de datos'!D37</f>
        <v>0</v>
      </c>
      <c r="F17" s="16"/>
      <c r="G17" s="16"/>
      <c r="H17" s="175" t="s">
        <v>42</v>
      </c>
      <c r="I17" s="177">
        <f>'OLD-Introducción de datos'!H27/'OLD-Introducción de datos'!D41</f>
        <v>0</v>
      </c>
      <c r="J17" s="16"/>
      <c r="K17" s="16"/>
      <c r="L17" s="16"/>
      <c r="M17" s="16"/>
      <c r="N17" s="16"/>
      <c r="O17" s="16"/>
    </row>
    <row r="18" spans="1:15" ht="15" customHeight="1">
      <c r="A18" s="16"/>
      <c r="B18" s="16"/>
      <c r="C18" s="16"/>
      <c r="D18" s="179" t="s">
        <v>43</v>
      </c>
      <c r="E18" s="180">
        <v>3.7999999999999999E-2</v>
      </c>
      <c r="F18" s="99"/>
      <c r="G18" s="99"/>
      <c r="H18" s="179" t="s">
        <v>43</v>
      </c>
      <c r="I18" s="180">
        <v>3.7999999999999999E-2</v>
      </c>
      <c r="J18" s="16"/>
      <c r="K18" s="16"/>
      <c r="L18" s="16"/>
      <c r="M18" s="16"/>
      <c r="N18" s="16"/>
      <c r="O18" s="16"/>
    </row>
    <row r="19" spans="1:15" ht="15" customHeight="1">
      <c r="A19" s="16"/>
      <c r="B19" s="16"/>
      <c r="C19" s="16"/>
      <c r="D19" s="175" t="s">
        <v>44</v>
      </c>
      <c r="E19" s="177">
        <f>'OLD-Introducción de datos'!H31/'OLD-Introducción de datos'!D37</f>
        <v>0</v>
      </c>
      <c r="F19" s="16"/>
      <c r="G19" s="16"/>
      <c r="H19" s="175" t="s">
        <v>44</v>
      </c>
      <c r="I19" s="177">
        <f>'OLD-Introducción de datos'!H31/'OLD-Introducción de datos'!D41</f>
        <v>0</v>
      </c>
      <c r="J19" s="16"/>
      <c r="K19" s="16"/>
      <c r="L19" s="16"/>
      <c r="M19" s="16"/>
      <c r="N19" s="16"/>
      <c r="O19" s="16"/>
    </row>
    <row r="20" spans="1:15" ht="15" customHeight="1">
      <c r="A20" s="16"/>
      <c r="B20" s="16"/>
      <c r="C20" s="16"/>
      <c r="D20" s="9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>
      <c r="A21" s="16"/>
      <c r="B21" s="16"/>
      <c r="C21" s="16"/>
      <c r="D21" s="9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>
      <c r="A22" s="16"/>
      <c r="B22" s="16"/>
      <c r="C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>
      <c r="A23" s="16"/>
      <c r="B23" s="16"/>
      <c r="C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>
      <c r="A24" s="16"/>
      <c r="B24" s="16"/>
      <c r="C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>
      <c r="A25" s="16"/>
      <c r="B25" s="16"/>
      <c r="C25" s="16"/>
      <c r="D25" s="97"/>
      <c r="E25" s="97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>
      <c r="A26" s="16"/>
      <c r="B26" s="16"/>
      <c r="C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>
      <c r="A27" s="16"/>
      <c r="B27" s="16"/>
      <c r="C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>
      <c r="A28" s="16"/>
      <c r="B28" s="16"/>
      <c r="C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" customHeight="1">
      <c r="A29" s="16"/>
      <c r="B29" s="16"/>
      <c r="C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>
      <c r="A30" s="16"/>
      <c r="B30" s="16"/>
      <c r="C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>
      <c r="A31" s="16"/>
      <c r="B31" s="16"/>
      <c r="C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>
      <c r="A32" s="16"/>
      <c r="B32" s="16"/>
      <c r="C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>
      <c r="A33" s="16"/>
      <c r="B33" s="16"/>
      <c r="C33" s="16"/>
      <c r="F33" s="16"/>
      <c r="G33" s="100"/>
      <c r="H33" s="100"/>
      <c r="I33" s="16"/>
      <c r="J33" s="16"/>
      <c r="K33" s="16"/>
      <c r="L33" s="16"/>
      <c r="M33" s="16"/>
      <c r="N33" s="16"/>
      <c r="O33" s="16"/>
    </row>
    <row r="34" spans="1:15" ht="15" customHeight="1">
      <c r="A34" s="16"/>
      <c r="B34" s="16"/>
      <c r="C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>
      <c r="A35" s="16"/>
      <c r="B35" s="16"/>
      <c r="C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>
      <c r="A36" s="16"/>
      <c r="B36" s="16"/>
      <c r="C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>
      <c r="A37" s="16"/>
      <c r="B37" s="16"/>
      <c r="C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>
      <c r="A38" s="16"/>
      <c r="B38" s="16"/>
      <c r="C38" s="16"/>
      <c r="F38" s="16"/>
      <c r="G38" s="107"/>
      <c r="H38" s="107"/>
      <c r="I38" s="16"/>
      <c r="J38" s="16"/>
      <c r="K38" s="16"/>
      <c r="L38" s="16"/>
      <c r="M38" s="16"/>
      <c r="N38" s="16"/>
      <c r="O38" s="16"/>
    </row>
    <row r="39" spans="1:15" ht="15.75">
      <c r="A39" s="16"/>
      <c r="B39" s="16"/>
      <c r="C39" s="16"/>
      <c r="D39" s="104"/>
      <c r="E39" s="105"/>
      <c r="F39" s="104"/>
      <c r="G39" s="105"/>
      <c r="H39" s="105"/>
      <c r="I39" s="16"/>
      <c r="J39" s="16"/>
      <c r="K39" s="16"/>
      <c r="L39" s="16"/>
      <c r="M39" s="16"/>
      <c r="N39" s="16"/>
      <c r="O39" s="16"/>
    </row>
    <row r="40" spans="1:15" ht="15.75">
      <c r="A40" s="16"/>
      <c r="B40" s="16"/>
      <c r="C40" s="16"/>
      <c r="D40" s="97"/>
      <c r="E40" s="97"/>
      <c r="F40" s="16"/>
      <c r="G40" s="104"/>
      <c r="H40" s="105"/>
      <c r="I40" s="16"/>
      <c r="J40" s="16"/>
      <c r="K40" s="16"/>
      <c r="L40" s="16"/>
      <c r="M40" s="16"/>
      <c r="N40" s="16"/>
      <c r="O40" s="16"/>
    </row>
    <row r="41" spans="1:15" ht="15.75">
      <c r="A41" s="16"/>
      <c r="B41" s="16"/>
      <c r="C41" s="16"/>
      <c r="D41" s="253" t="s">
        <v>46</v>
      </c>
      <c r="E41" s="213"/>
      <c r="F41" s="16"/>
      <c r="G41" s="104"/>
      <c r="H41" s="253" t="s">
        <v>46</v>
      </c>
      <c r="I41" s="213"/>
      <c r="J41" s="16"/>
      <c r="K41" s="16"/>
      <c r="L41" s="16"/>
      <c r="M41" s="16"/>
      <c r="N41" s="16"/>
      <c r="O41" s="16"/>
    </row>
    <row r="42" spans="1:15" ht="15.75">
      <c r="A42" s="16"/>
      <c r="B42" s="16"/>
      <c r="C42" s="16"/>
      <c r="D42" s="213"/>
      <c r="E42" s="213"/>
      <c r="F42" s="16"/>
      <c r="G42" s="104"/>
      <c r="H42" s="213"/>
      <c r="I42" s="213"/>
      <c r="J42" s="16"/>
      <c r="K42" s="16"/>
      <c r="L42" s="16"/>
      <c r="M42" s="16"/>
      <c r="N42" s="16"/>
      <c r="O42" s="16"/>
    </row>
    <row r="43" spans="1:15" ht="15.75">
      <c r="A43" s="16"/>
      <c r="B43" s="16"/>
      <c r="C43" s="16"/>
      <c r="D43" s="184"/>
      <c r="E43" s="16"/>
      <c r="F43" s="16"/>
      <c r="G43" s="104"/>
      <c r="H43" s="105"/>
      <c r="I43" s="16"/>
      <c r="J43" s="16"/>
      <c r="K43" s="16"/>
      <c r="L43" s="16"/>
      <c r="M43" s="16"/>
      <c r="N43" s="16"/>
      <c r="O43" s="16"/>
    </row>
    <row r="44" spans="1:15" ht="15.75">
      <c r="A44" s="16"/>
      <c r="B44" s="16"/>
      <c r="C44" s="16"/>
      <c r="D44" s="269" t="s">
        <v>69</v>
      </c>
      <c r="E44" s="270" t="e">
        <f>'OLD-Introducción de datos'!D37/'OLD-Introducción de datos'!H27</f>
        <v>#DIV/0!</v>
      </c>
      <c r="F44" s="16"/>
      <c r="G44" s="104"/>
      <c r="H44" s="260" t="s">
        <v>69</v>
      </c>
      <c r="I44" s="263" t="e">
        <f>'OLD-Introducción de datos'!D41/'OLD-Introducción de datos'!H27</f>
        <v>#DIV/0!</v>
      </c>
      <c r="J44" s="16"/>
      <c r="K44" s="16"/>
      <c r="L44" s="16"/>
      <c r="M44" s="16"/>
      <c r="N44" s="16"/>
      <c r="O44" s="16"/>
    </row>
    <row r="45" spans="1:15" ht="15.75">
      <c r="A45" s="16"/>
      <c r="B45" s="16"/>
      <c r="C45" s="16"/>
      <c r="D45" s="261"/>
      <c r="E45" s="261"/>
      <c r="F45" s="16"/>
      <c r="G45" s="104"/>
      <c r="H45" s="261"/>
      <c r="I45" s="264"/>
      <c r="J45" s="16"/>
      <c r="K45" s="16"/>
      <c r="L45" s="16"/>
      <c r="M45" s="16"/>
      <c r="N45" s="16"/>
      <c r="O45" s="16"/>
    </row>
    <row r="46" spans="1:15" ht="15.75">
      <c r="A46" s="16"/>
      <c r="B46" s="16"/>
      <c r="C46" s="16"/>
      <c r="D46" s="262"/>
      <c r="E46" s="262"/>
      <c r="F46" s="16"/>
      <c r="G46" s="104"/>
      <c r="H46" s="262"/>
      <c r="I46" s="265"/>
      <c r="J46" s="16"/>
      <c r="K46" s="16"/>
      <c r="L46" s="16"/>
      <c r="M46" s="16"/>
      <c r="N46" s="16"/>
      <c r="O46" s="16"/>
    </row>
    <row r="47" spans="1:15" ht="18.75">
      <c r="A47" s="16"/>
      <c r="B47" s="16"/>
      <c r="C47" s="16"/>
      <c r="D47" s="179" t="s">
        <v>43</v>
      </c>
      <c r="E47" s="192">
        <v>21</v>
      </c>
      <c r="F47" s="99"/>
      <c r="G47" s="106"/>
      <c r="H47" s="179" t="s">
        <v>43</v>
      </c>
      <c r="I47" s="192">
        <v>21</v>
      </c>
      <c r="J47" s="16"/>
      <c r="K47" s="16"/>
      <c r="L47" s="16"/>
      <c r="M47" s="16"/>
      <c r="N47" s="16"/>
      <c r="O47" s="16"/>
    </row>
    <row r="48" spans="1:15" ht="15.75">
      <c r="A48" s="16"/>
      <c r="B48" s="16"/>
      <c r="C48" s="16"/>
      <c r="D48" s="97"/>
      <c r="E48" s="97"/>
      <c r="F48" s="16"/>
      <c r="G48" s="104"/>
      <c r="H48" s="105"/>
      <c r="I48" s="16"/>
      <c r="J48" s="16"/>
      <c r="K48" s="16"/>
      <c r="L48" s="16"/>
      <c r="M48" s="16"/>
      <c r="N48" s="16"/>
      <c r="O48" s="16"/>
    </row>
    <row r="49" spans="1:15" ht="15.75">
      <c r="A49" s="16"/>
      <c r="B49" s="16"/>
      <c r="C49" s="16"/>
      <c r="D49" s="212"/>
      <c r="E49" s="16"/>
      <c r="F49" s="16"/>
      <c r="G49" s="104"/>
      <c r="H49" s="105"/>
      <c r="I49" s="16"/>
      <c r="J49" s="16"/>
      <c r="K49" s="16"/>
      <c r="L49" s="16"/>
      <c r="M49" s="16"/>
      <c r="N49" s="16"/>
      <c r="O49" s="16"/>
    </row>
    <row r="50" spans="1:15" ht="15.75">
      <c r="A50" s="16"/>
      <c r="B50" s="16"/>
      <c r="C50" s="16"/>
      <c r="D50" s="213"/>
      <c r="E50" s="16"/>
      <c r="F50" s="16"/>
      <c r="G50" s="104"/>
      <c r="H50" s="105"/>
      <c r="I50" s="16"/>
      <c r="J50" s="16"/>
      <c r="K50" s="16"/>
      <c r="L50" s="16"/>
      <c r="M50" s="16"/>
      <c r="N50" s="16"/>
      <c r="O50" s="16"/>
    </row>
    <row r="51" spans="1:15" ht="15.75">
      <c r="A51" s="16"/>
      <c r="B51" s="16"/>
      <c r="C51" s="16"/>
      <c r="D51" s="213"/>
      <c r="E51" s="16"/>
      <c r="F51" s="16"/>
      <c r="G51" s="104"/>
      <c r="H51" s="105"/>
      <c r="I51" s="16"/>
      <c r="J51" s="16"/>
      <c r="K51" s="16"/>
      <c r="L51" s="16"/>
      <c r="M51" s="16"/>
      <c r="N51" s="16"/>
      <c r="O51" s="16"/>
    </row>
    <row r="52" spans="1:15" ht="15.75">
      <c r="A52" s="16"/>
      <c r="B52" s="16"/>
      <c r="C52" s="16"/>
      <c r="D52" s="107"/>
      <c r="E52" s="107"/>
      <c r="F52" s="107"/>
      <c r="G52" s="104"/>
      <c r="H52" s="105"/>
      <c r="I52" s="16"/>
      <c r="J52" s="16"/>
      <c r="K52" s="16"/>
      <c r="L52" s="16"/>
      <c r="M52" s="16"/>
      <c r="N52" s="16"/>
      <c r="O52" s="16"/>
    </row>
    <row r="53" spans="1:15" ht="15.75">
      <c r="A53" s="16"/>
      <c r="B53" s="16"/>
      <c r="C53" s="16"/>
      <c r="D53" s="104"/>
      <c r="E53" s="105"/>
      <c r="F53" s="104"/>
      <c r="G53" s="104"/>
      <c r="H53" s="105"/>
      <c r="I53" s="16"/>
      <c r="J53" s="16"/>
      <c r="K53" s="16"/>
      <c r="L53" s="16"/>
      <c r="M53" s="16"/>
      <c r="N53" s="16"/>
      <c r="O53" s="16"/>
    </row>
    <row r="54" spans="1:15" ht="15.75">
      <c r="A54" s="16"/>
      <c r="B54" s="16"/>
      <c r="C54" s="16"/>
      <c r="D54" s="104"/>
      <c r="E54" s="105"/>
      <c r="F54" s="104"/>
      <c r="G54" s="104"/>
      <c r="H54" s="105"/>
      <c r="I54" s="16"/>
      <c r="J54" s="16"/>
      <c r="K54" s="16"/>
      <c r="L54" s="16"/>
      <c r="M54" s="16"/>
      <c r="N54" s="16"/>
      <c r="O54" s="16"/>
    </row>
    <row r="55" spans="1:15" ht="15.75">
      <c r="A55" s="16"/>
      <c r="B55" s="16"/>
      <c r="C55" s="16"/>
      <c r="D55" s="104"/>
      <c r="E55" s="105"/>
      <c r="F55" s="104"/>
      <c r="G55" s="104"/>
      <c r="H55" s="105"/>
      <c r="I55" s="16"/>
      <c r="J55" s="16"/>
      <c r="K55" s="16"/>
      <c r="L55" s="16"/>
      <c r="M55" s="16"/>
      <c r="N55" s="16"/>
      <c r="O55" s="16"/>
    </row>
    <row r="56" spans="1:15" ht="15.75">
      <c r="A56" s="16"/>
      <c r="B56" s="16"/>
      <c r="C56" s="16"/>
      <c r="D56" s="104"/>
      <c r="E56" s="105"/>
      <c r="F56" s="104"/>
      <c r="G56" s="104"/>
      <c r="H56" s="105"/>
      <c r="I56" s="16"/>
      <c r="J56" s="16"/>
      <c r="K56" s="16"/>
      <c r="L56" s="16"/>
      <c r="M56" s="16"/>
      <c r="N56" s="16"/>
      <c r="O56" s="16"/>
    </row>
    <row r="57" spans="1:15" ht="15.75">
      <c r="A57" s="16"/>
      <c r="B57" s="16"/>
      <c r="C57" s="16"/>
      <c r="D57" s="104"/>
      <c r="E57" s="105"/>
      <c r="F57" s="104"/>
      <c r="G57" s="104"/>
      <c r="H57" s="105"/>
      <c r="I57" s="16"/>
      <c r="J57" s="16"/>
      <c r="K57" s="16"/>
      <c r="L57" s="16"/>
      <c r="M57" s="16"/>
      <c r="N57" s="16"/>
      <c r="O57" s="16"/>
    </row>
    <row r="58" spans="1:15" ht="15.75">
      <c r="A58" s="16"/>
      <c r="B58" s="16"/>
      <c r="C58" s="16"/>
      <c r="D58" s="104"/>
      <c r="E58" s="105"/>
      <c r="F58" s="104"/>
      <c r="G58" s="104"/>
      <c r="H58" s="105"/>
      <c r="I58" s="16"/>
      <c r="J58" s="16"/>
      <c r="K58" s="16"/>
      <c r="L58" s="16"/>
      <c r="M58" s="16"/>
      <c r="N58" s="16"/>
      <c r="O58" s="16"/>
    </row>
    <row r="59" spans="1:15" ht="15.75">
      <c r="A59" s="16"/>
      <c r="B59" s="16"/>
      <c r="C59" s="16"/>
      <c r="D59" s="104"/>
      <c r="E59" s="105"/>
      <c r="F59" s="104"/>
      <c r="G59" s="104"/>
      <c r="H59" s="105"/>
      <c r="I59" s="16"/>
      <c r="J59" s="16"/>
      <c r="K59" s="16"/>
      <c r="L59" s="16"/>
      <c r="M59" s="16"/>
      <c r="N59" s="16"/>
      <c r="O59" s="16"/>
    </row>
    <row r="60" spans="1:15" ht="15.75">
      <c r="A60" s="16"/>
      <c r="B60" s="16"/>
      <c r="C60" s="16"/>
      <c r="D60" s="104"/>
      <c r="E60" s="105"/>
      <c r="F60" s="104"/>
      <c r="G60" s="104"/>
      <c r="H60" s="105"/>
      <c r="I60" s="16"/>
      <c r="J60" s="16"/>
      <c r="K60" s="16"/>
      <c r="L60" s="16"/>
      <c r="M60" s="16"/>
      <c r="N60" s="16"/>
      <c r="O60" s="16"/>
    </row>
    <row r="61" spans="1:15" ht="15.75">
      <c r="A61" s="16"/>
      <c r="B61" s="16"/>
      <c r="C61" s="16"/>
      <c r="D61" s="104"/>
      <c r="E61" s="105"/>
      <c r="F61" s="104"/>
      <c r="G61" s="104"/>
      <c r="H61" s="105"/>
      <c r="I61" s="16"/>
      <c r="J61" s="16"/>
      <c r="K61" s="16"/>
      <c r="L61" s="16"/>
      <c r="M61" s="16"/>
      <c r="N61" s="16"/>
      <c r="O61" s="16"/>
    </row>
    <row r="62" spans="1:15" ht="15.75">
      <c r="A62" s="16"/>
      <c r="B62" s="16"/>
      <c r="C62" s="16"/>
      <c r="D62" s="104"/>
      <c r="E62" s="105"/>
      <c r="F62" s="104"/>
      <c r="G62" s="104"/>
      <c r="H62" s="105"/>
      <c r="I62" s="16"/>
      <c r="J62" s="16"/>
      <c r="K62" s="16"/>
      <c r="L62" s="16"/>
      <c r="M62" s="16"/>
      <c r="N62" s="16"/>
      <c r="O62" s="16"/>
    </row>
    <row r="63" spans="1:15" ht="15.75">
      <c r="A63" s="16"/>
      <c r="B63" s="16"/>
      <c r="C63" s="16"/>
      <c r="D63" s="104"/>
      <c r="E63" s="105"/>
      <c r="F63" s="104"/>
      <c r="G63" s="104"/>
      <c r="H63" s="105"/>
      <c r="I63" s="16"/>
      <c r="J63" s="16"/>
      <c r="K63" s="16"/>
      <c r="L63" s="16"/>
      <c r="M63" s="16"/>
      <c r="N63" s="16"/>
      <c r="O63" s="16"/>
    </row>
    <row r="64" spans="1:15" ht="15.75">
      <c r="A64" s="16"/>
      <c r="B64" s="16"/>
      <c r="C64" s="16"/>
      <c r="D64" s="104"/>
      <c r="E64" s="105"/>
      <c r="F64" s="104"/>
      <c r="G64" s="104"/>
      <c r="H64" s="105"/>
      <c r="I64" s="16"/>
      <c r="J64" s="16"/>
      <c r="K64" s="16"/>
      <c r="L64" s="16"/>
      <c r="M64" s="16"/>
      <c r="N64" s="16"/>
      <c r="O64" s="16"/>
    </row>
    <row r="65" spans="1:15" ht="15.75">
      <c r="A65" s="16"/>
      <c r="B65" s="16"/>
      <c r="C65" s="16"/>
      <c r="D65" s="104"/>
      <c r="E65" s="105"/>
      <c r="F65" s="104"/>
      <c r="G65" s="104"/>
      <c r="H65" s="105"/>
      <c r="I65" s="16"/>
      <c r="J65" s="16"/>
      <c r="K65" s="16"/>
      <c r="L65" s="16"/>
      <c r="M65" s="16"/>
      <c r="N65" s="16"/>
      <c r="O65" s="16"/>
    </row>
    <row r="66" spans="1:15" ht="15.75">
      <c r="A66" s="16"/>
      <c r="B66" s="16"/>
      <c r="C66" s="16"/>
      <c r="D66" s="104"/>
      <c r="E66" s="105"/>
      <c r="F66" s="104"/>
      <c r="G66" s="104"/>
      <c r="H66" s="105"/>
      <c r="I66" s="16"/>
      <c r="J66" s="16"/>
      <c r="K66" s="16"/>
      <c r="L66" s="16"/>
      <c r="M66" s="16"/>
      <c r="N66" s="16"/>
      <c r="O66" s="16"/>
    </row>
    <row r="67" spans="1:15" ht="15.75">
      <c r="A67" s="16"/>
      <c r="B67" s="16"/>
      <c r="C67" s="16"/>
      <c r="D67" s="104"/>
      <c r="E67" s="105"/>
      <c r="F67" s="104"/>
      <c r="G67" s="104"/>
      <c r="H67" s="105"/>
      <c r="I67" s="16"/>
      <c r="J67" s="16"/>
      <c r="K67" s="16"/>
      <c r="L67" s="16"/>
      <c r="M67" s="16"/>
      <c r="N67" s="16"/>
      <c r="O67" s="16"/>
    </row>
    <row r="68" spans="1:15" ht="15.75">
      <c r="A68" s="16"/>
      <c r="B68" s="16"/>
      <c r="C68" s="16"/>
      <c r="D68" s="104"/>
      <c r="E68" s="105"/>
      <c r="F68" s="104"/>
      <c r="G68" s="104"/>
      <c r="H68" s="105"/>
      <c r="I68" s="16"/>
      <c r="J68" s="16"/>
      <c r="K68" s="16"/>
      <c r="L68" s="16"/>
      <c r="M68" s="16"/>
      <c r="N68" s="16"/>
      <c r="O68" s="16"/>
    </row>
    <row r="69" spans="1:15" ht="15.75">
      <c r="A69" s="16"/>
      <c r="B69" s="16"/>
      <c r="C69" s="16"/>
      <c r="D69" s="104"/>
      <c r="E69" s="105"/>
      <c r="F69" s="104"/>
      <c r="G69" s="104"/>
      <c r="H69" s="105"/>
      <c r="I69" s="16"/>
      <c r="J69" s="16"/>
      <c r="K69" s="16"/>
      <c r="L69" s="16"/>
      <c r="M69" s="16"/>
      <c r="N69" s="16"/>
      <c r="O69" s="16"/>
    </row>
    <row r="70" spans="1:15" ht="15.75">
      <c r="A70" s="16"/>
      <c r="B70" s="16"/>
      <c r="C70" s="16"/>
      <c r="D70" s="104"/>
      <c r="E70" s="105"/>
      <c r="F70" s="104"/>
      <c r="G70" s="104"/>
      <c r="H70" s="105"/>
      <c r="I70" s="16"/>
      <c r="J70" s="16"/>
      <c r="K70" s="16"/>
      <c r="L70" s="16"/>
      <c r="M70" s="16"/>
      <c r="N70" s="16"/>
      <c r="O70" s="16"/>
    </row>
    <row r="71" spans="1:15" ht="15.75">
      <c r="A71" s="16"/>
      <c r="B71" s="16"/>
      <c r="C71" s="16"/>
      <c r="D71" s="104"/>
      <c r="E71" s="105"/>
      <c r="F71" s="104"/>
      <c r="G71" s="104"/>
      <c r="H71" s="105"/>
      <c r="I71" s="16"/>
      <c r="J71" s="16"/>
      <c r="K71" s="16"/>
      <c r="L71" s="16"/>
      <c r="M71" s="16"/>
      <c r="N71" s="16"/>
      <c r="O71" s="16"/>
    </row>
    <row r="72" spans="1:15" ht="15.75">
      <c r="A72" s="16"/>
      <c r="B72" s="16"/>
      <c r="C72" s="16"/>
      <c r="D72" s="104"/>
      <c r="E72" s="105"/>
      <c r="F72" s="104"/>
      <c r="G72" s="104"/>
      <c r="H72" s="105"/>
      <c r="I72" s="16"/>
      <c r="J72" s="16"/>
      <c r="K72" s="16"/>
      <c r="L72" s="16"/>
      <c r="M72" s="16"/>
      <c r="N72" s="16"/>
      <c r="O72" s="16"/>
    </row>
    <row r="73" spans="1:15" ht="15.75">
      <c r="A73" s="16"/>
      <c r="B73" s="16"/>
      <c r="C73" s="16"/>
      <c r="D73" s="104"/>
      <c r="E73" s="105"/>
      <c r="F73" s="104"/>
      <c r="G73" s="104"/>
      <c r="H73" s="105"/>
      <c r="I73" s="16"/>
      <c r="J73" s="16"/>
      <c r="K73" s="16"/>
      <c r="L73" s="16"/>
      <c r="M73" s="16"/>
      <c r="N73" s="16"/>
      <c r="O73" s="16"/>
    </row>
    <row r="74" spans="1:15" ht="15.75">
      <c r="A74" s="16"/>
      <c r="B74" s="16"/>
      <c r="C74" s="16"/>
      <c r="D74" s="104"/>
      <c r="E74" s="105"/>
      <c r="F74" s="104"/>
      <c r="G74" s="104"/>
      <c r="H74" s="105"/>
      <c r="I74" s="16"/>
      <c r="J74" s="16"/>
      <c r="K74" s="16"/>
      <c r="L74" s="16"/>
      <c r="M74" s="16"/>
      <c r="N74" s="16"/>
      <c r="O74" s="16"/>
    </row>
    <row r="75" spans="1:15" ht="15.75">
      <c r="A75" s="16"/>
      <c r="B75" s="16"/>
      <c r="C75" s="16"/>
      <c r="D75" s="104"/>
      <c r="E75" s="105"/>
      <c r="F75" s="104"/>
      <c r="G75" s="104"/>
      <c r="H75" s="105"/>
      <c r="I75" s="16"/>
      <c r="J75" s="16"/>
      <c r="K75" s="16"/>
      <c r="L75" s="16"/>
      <c r="M75" s="16"/>
      <c r="N75" s="16"/>
      <c r="O75" s="16"/>
    </row>
    <row r="76" spans="1:15" ht="15.75">
      <c r="A76" s="16"/>
      <c r="B76" s="16"/>
      <c r="C76" s="16"/>
      <c r="D76" s="104"/>
      <c r="E76" s="105"/>
      <c r="F76" s="104"/>
      <c r="G76" s="104"/>
      <c r="H76" s="105"/>
      <c r="I76" s="16"/>
      <c r="J76" s="16"/>
      <c r="K76" s="16"/>
      <c r="L76" s="16"/>
      <c r="M76" s="16"/>
      <c r="N76" s="16"/>
      <c r="O76" s="16"/>
    </row>
    <row r="77" spans="1:15" ht="15.75">
      <c r="A77" s="16"/>
      <c r="B77" s="16"/>
      <c r="C77" s="16"/>
      <c r="D77" s="104"/>
      <c r="E77" s="105"/>
      <c r="F77" s="104"/>
      <c r="G77" s="104"/>
      <c r="H77" s="105"/>
      <c r="I77" s="16"/>
      <c r="J77" s="16"/>
      <c r="K77" s="16"/>
      <c r="L77" s="16"/>
      <c r="M77" s="16"/>
      <c r="N77" s="16"/>
      <c r="O77" s="16"/>
    </row>
    <row r="78" spans="1:15" ht="15.75">
      <c r="A78" s="16"/>
      <c r="B78" s="16"/>
      <c r="C78" s="16"/>
      <c r="D78" s="104"/>
      <c r="E78" s="105"/>
      <c r="F78" s="104"/>
      <c r="G78" s="104"/>
      <c r="H78" s="105"/>
      <c r="I78" s="16"/>
      <c r="J78" s="16"/>
      <c r="K78" s="16"/>
      <c r="L78" s="16"/>
      <c r="M78" s="16"/>
      <c r="N78" s="16"/>
      <c r="O78" s="16"/>
    </row>
    <row r="79" spans="1:15" ht="15.75">
      <c r="A79" s="16"/>
      <c r="B79" s="16"/>
      <c r="C79" s="16"/>
      <c r="D79" s="104"/>
      <c r="E79" s="105"/>
      <c r="F79" s="104"/>
      <c r="G79" s="104"/>
      <c r="H79" s="105"/>
      <c r="I79" s="16"/>
      <c r="J79" s="16"/>
      <c r="K79" s="16"/>
      <c r="L79" s="16"/>
      <c r="M79" s="16"/>
      <c r="N79" s="16"/>
      <c r="O79" s="16"/>
    </row>
    <row r="80" spans="1:15" ht="12.7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2.7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2.7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2.7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2.7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2.7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2.7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2.7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2.7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12.7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2.7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2.7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2.7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2.7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2.7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12.7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12.7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2.7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12.7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12.7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12.7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</sheetData>
  <mergeCells count="10">
    <mergeCell ref="D49:D51"/>
    <mergeCell ref="H44:H46"/>
    <mergeCell ref="I44:I46"/>
    <mergeCell ref="D13:E14"/>
    <mergeCell ref="F13:F14"/>
    <mergeCell ref="H13:I14"/>
    <mergeCell ref="D41:E42"/>
    <mergeCell ref="H41:I42"/>
    <mergeCell ref="D44:D46"/>
    <mergeCell ref="E44:E46"/>
  </mergeCells>
  <conditionalFormatting sqref="H39:H40 H43 H48:H79">
    <cfRule type="cellIs" dxfId="5" priority="1" operator="greaterThan">
      <formula>0</formula>
    </cfRule>
  </conditionalFormatting>
  <conditionalFormatting sqref="H39:H40 H43 H48:H79">
    <cfRule type="cellIs" dxfId="4" priority="2" operator="lessThan">
      <formula>0</formula>
    </cfRule>
  </conditionalFormatting>
  <conditionalFormatting sqref="E44:E46">
    <cfRule type="colorScale" priority="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v1_Resultados</vt:lpstr>
      <vt:lpstr>Introducción de datos</vt:lpstr>
      <vt:lpstr>Copia de v2_Introducción de dat</vt:lpstr>
      <vt:lpstr>Resultados</vt:lpstr>
      <vt:lpstr>OLD-Introducción de datos</vt:lpstr>
      <vt:lpstr>OLD-Resultados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Fernández</cp:lastModifiedBy>
  <dcterms:modified xsi:type="dcterms:W3CDTF">2020-03-27T12:03:39Z</dcterms:modified>
</cp:coreProperties>
</file>