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dalewskiw\Documents\ASE\Kongres dealerski\"/>
    </mc:Choice>
  </mc:AlternateContent>
  <xr:revisionPtr revIDLastSave="0" documentId="8_{E3C02283-71DB-4CF1-80E2-24EDD61B67A0}" xr6:coauthVersionLast="36" xr6:coauthVersionMax="36" xr10:uidLastSave="{00000000-0000-0000-0000-000000000000}"/>
  <bookViews>
    <workbookView xWindow="0" yWindow="0" windowWidth="16457" windowHeight="6677" activeTab="1" xr2:uid="{E36473EC-C8B7-41BF-A499-DD61BDFFD5EC}"/>
  </bookViews>
  <sheets>
    <sheet name="Kalkulacja DS " sheetId="1" r:id="rId1"/>
    <sheet name="Kalkulacja II DS" sheetId="2" r:id="rId2"/>
  </sheets>
  <externalReferences>
    <externalReference r:id="rId3"/>
  </externalReferences>
  <definedNames>
    <definedName name="Dyrektor">[1]Lista!#REF!</definedName>
    <definedName name="Posprzedaż">[1]Lista!#REF!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O16" i="1"/>
  <c r="O8" i="1"/>
  <c r="L12" i="2" l="1"/>
  <c r="L11" i="2"/>
  <c r="J11" i="2" s="1"/>
  <c r="L10" i="2"/>
  <c r="J10" i="2" s="1"/>
  <c r="L3" i="2"/>
  <c r="J3" i="2" s="1"/>
  <c r="L4" i="2"/>
  <c r="D15" i="2"/>
  <c r="D13" i="2"/>
  <c r="B10" i="2" s="1"/>
  <c r="T12" i="2"/>
  <c r="G12" i="2"/>
  <c r="F12" i="2"/>
  <c r="G11" i="2"/>
  <c r="F11" i="2"/>
  <c r="T10" i="2"/>
  <c r="G10" i="2"/>
  <c r="F10" i="2"/>
  <c r="D5" i="2"/>
  <c r="F4" i="2"/>
  <c r="I4" i="2" s="1"/>
  <c r="F3" i="2"/>
  <c r="F2" i="2"/>
  <c r="I12" i="2" l="1"/>
  <c r="I11" i="2"/>
  <c r="P11" i="2" s="1"/>
  <c r="I10" i="2"/>
  <c r="J13" i="2"/>
  <c r="I3" i="2"/>
  <c r="P3" i="2" s="1"/>
  <c r="I2" i="2"/>
  <c r="F13" i="2"/>
  <c r="F14" i="2" s="1"/>
  <c r="B2" i="2"/>
  <c r="F5" i="2"/>
  <c r="N11" i="2"/>
  <c r="O11" i="2" s="1"/>
  <c r="P4" i="2"/>
  <c r="N12" i="2"/>
  <c r="O12" i="2" s="1"/>
  <c r="D15" i="1"/>
  <c r="J14" i="1"/>
  <c r="D13" i="1"/>
  <c r="B10" i="1" s="1"/>
  <c r="T12" i="1"/>
  <c r="G12" i="1"/>
  <c r="F12" i="1"/>
  <c r="G11" i="1"/>
  <c r="F11" i="1"/>
  <c r="T10" i="1"/>
  <c r="G10" i="1"/>
  <c r="F10" i="1"/>
  <c r="D5" i="1"/>
  <c r="B2" i="1" s="1"/>
  <c r="L4" i="1"/>
  <c r="F4" i="1"/>
  <c r="F3" i="1"/>
  <c r="I3" i="1" s="1"/>
  <c r="J3" i="1" s="1"/>
  <c r="F2" i="1"/>
  <c r="I13" i="2" l="1"/>
  <c r="I14" i="2" s="1"/>
  <c r="P12" i="2"/>
  <c r="Q12" i="2" s="1"/>
  <c r="I15" i="2"/>
  <c r="F15" i="2"/>
  <c r="F16" i="2" s="1"/>
  <c r="I5" i="2"/>
  <c r="I6" i="2" s="1"/>
  <c r="H10" i="2"/>
  <c r="F6" i="2"/>
  <c r="H11" i="2"/>
  <c r="H12" i="2"/>
  <c r="H4" i="2"/>
  <c r="H3" i="2"/>
  <c r="F7" i="2"/>
  <c r="F8" i="2" s="1"/>
  <c r="P2" i="2"/>
  <c r="P5" i="2" s="1"/>
  <c r="P8" i="2" s="1"/>
  <c r="H2" i="2"/>
  <c r="I12" i="1"/>
  <c r="P12" i="1" s="1"/>
  <c r="I11" i="1"/>
  <c r="J11" i="1" s="1"/>
  <c r="I10" i="1"/>
  <c r="J10" i="1" s="1"/>
  <c r="F13" i="1"/>
  <c r="F15" i="1" s="1"/>
  <c r="F16" i="1" s="1"/>
  <c r="I4" i="1"/>
  <c r="M4" i="1"/>
  <c r="N4" i="1" s="1"/>
  <c r="O4" i="1" s="1"/>
  <c r="F5" i="1"/>
  <c r="I2" i="1"/>
  <c r="Q11" i="2"/>
  <c r="P10" i="2"/>
  <c r="L12" i="1"/>
  <c r="P3" i="1"/>
  <c r="L3" i="1"/>
  <c r="J14" i="2" l="1"/>
  <c r="G15" i="2"/>
  <c r="N13" i="2" s="1"/>
  <c r="I7" i="2"/>
  <c r="G7" i="2"/>
  <c r="H13" i="2"/>
  <c r="I5" i="1"/>
  <c r="I6" i="1" s="1"/>
  <c r="P10" i="1"/>
  <c r="I13" i="1"/>
  <c r="I14" i="1" s="1"/>
  <c r="H11" i="1"/>
  <c r="F14" i="1"/>
  <c r="H12" i="1"/>
  <c r="H10" i="1"/>
  <c r="P4" i="1"/>
  <c r="Q4" i="1" s="1"/>
  <c r="M3" i="1"/>
  <c r="N3" i="1" s="1"/>
  <c r="O3" i="1" s="1"/>
  <c r="F7" i="1"/>
  <c r="F8" i="1" s="1"/>
  <c r="H3" i="1"/>
  <c r="H4" i="1"/>
  <c r="F6" i="1"/>
  <c r="J2" i="1"/>
  <c r="L2" i="1" s="1"/>
  <c r="M2" i="1" s="1"/>
  <c r="N2" i="1" s="1"/>
  <c r="P2" i="1"/>
  <c r="H2" i="1"/>
  <c r="M12" i="1"/>
  <c r="H5" i="2"/>
  <c r="P13" i="2"/>
  <c r="P16" i="2" s="1"/>
  <c r="L10" i="1"/>
  <c r="M10" i="1" s="1"/>
  <c r="N10" i="1" s="1"/>
  <c r="O10" i="1" s="1"/>
  <c r="P11" i="1"/>
  <c r="L11" i="1"/>
  <c r="Q12" i="1" l="1"/>
  <c r="N12" i="1"/>
  <c r="O12" i="1" s="1"/>
  <c r="P13" i="1"/>
  <c r="P16" i="1" s="1"/>
  <c r="O2" i="1"/>
  <c r="G7" i="1"/>
  <c r="I7" i="1"/>
  <c r="G15" i="1"/>
  <c r="I15" i="1"/>
  <c r="H13" i="1"/>
  <c r="J5" i="1"/>
  <c r="P5" i="1"/>
  <c r="P8" i="1" s="1"/>
  <c r="Q3" i="1"/>
  <c r="H5" i="1"/>
  <c r="M11" i="1"/>
  <c r="N11" i="1" s="1"/>
  <c r="O11" i="1" s="1"/>
  <c r="L13" i="2"/>
  <c r="J13" i="1"/>
  <c r="L5" i="1"/>
  <c r="L13" i="1"/>
  <c r="Q11" i="1" l="1"/>
  <c r="M13" i="2"/>
  <c r="N10" i="2"/>
  <c r="O10" i="2" s="1"/>
  <c r="O13" i="2" s="1"/>
  <c r="O14" i="2" s="1"/>
  <c r="Q10" i="2"/>
  <c r="Q13" i="2" s="1"/>
  <c r="M5" i="1"/>
  <c r="N5" i="1" s="1"/>
  <c r="O5" i="1"/>
  <c r="O6" i="1" s="1"/>
  <c r="Q2" i="1"/>
  <c r="Q5" i="1" s="1"/>
  <c r="O13" i="1"/>
  <c r="M13" i="1"/>
  <c r="N13" i="1" s="1"/>
  <c r="Q10" i="1"/>
  <c r="Q13" i="1" l="1"/>
  <c r="Q15" i="1" s="1"/>
  <c r="Q14" i="2"/>
  <c r="Q15" i="2"/>
  <c r="O15" i="2"/>
  <c r="O16" i="2" s="1"/>
  <c r="O15" i="1"/>
  <c r="Q6" i="1"/>
  <c r="Q7" i="1"/>
  <c r="O7" i="1"/>
  <c r="W3" i="1" s="1"/>
  <c r="Q14" i="1" l="1"/>
  <c r="U11" i="2"/>
  <c r="K16" i="2"/>
  <c r="K8" i="1"/>
  <c r="U3" i="1"/>
  <c r="K16" i="1"/>
  <c r="U11" i="1"/>
  <c r="U14" i="1" l="1"/>
  <c r="U13" i="1"/>
  <c r="U15" i="1"/>
  <c r="T16" i="1" s="1"/>
  <c r="U13" i="2"/>
  <c r="U14" i="2"/>
  <c r="U15" i="2"/>
  <c r="T16" i="2" s="1"/>
  <c r="U6" i="1"/>
  <c r="U7" i="1"/>
  <c r="T8" i="1" s="1"/>
  <c r="U5" i="1"/>
  <c r="N2" i="2"/>
  <c r="O2" i="2" s="1"/>
  <c r="L2" i="2"/>
  <c r="J2" i="2" s="1"/>
  <c r="J5" i="2" s="1"/>
  <c r="J6" i="2" s="1"/>
  <c r="Q2" i="2"/>
  <c r="Q3" i="2"/>
  <c r="N3" i="2"/>
  <c r="O3" i="2" s="1"/>
  <c r="N4" i="2"/>
  <c r="O4" i="2" s="1"/>
  <c r="Q4" i="2"/>
  <c r="M5" i="2"/>
  <c r="N5" i="2" s="1"/>
  <c r="Q5" i="2" l="1"/>
  <c r="Q6" i="2" s="1"/>
  <c r="O5" i="2"/>
  <c r="O7" i="2" l="1"/>
  <c r="U3" i="2" s="1"/>
  <c r="O6" i="2"/>
  <c r="Q7" i="2"/>
  <c r="K8" i="2" l="1"/>
  <c r="W3" i="2"/>
  <c r="O8" i="2"/>
  <c r="U7" i="2"/>
  <c r="T8" i="2" s="1"/>
  <c r="U5" i="2"/>
  <c r="U6" i="2"/>
  <c r="L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Wojciech Kordalewski</author>
  </authors>
  <commentList>
    <comment ref="J6" authorId="0" shapeId="0" xr:uid="{2FCC4775-6DB3-4B40-A203-3C9CA2662F46}">
      <text>
        <r>
          <rPr>
            <b/>
            <sz val="9"/>
            <color indexed="81"/>
            <rFont val="Tahoma"/>
            <charset val="1"/>
          </rPr>
          <t>Wojciech Kordalewski:</t>
        </r>
        <r>
          <rPr>
            <sz val="9"/>
            <color indexed="81"/>
            <rFont val="Tahoma"/>
            <charset val="1"/>
          </rPr>
          <t xml:space="preserve">
wskaźnik sprzedaży części do wartości usług do wyliczenia i wstawienia w pole</t>
        </r>
      </text>
    </comment>
  </commentList>
</comments>
</file>

<file path=xl/sharedStrings.xml><?xml version="1.0" encoding="utf-8"?>
<sst xmlns="http://schemas.openxmlformats.org/spreadsheetml/2006/main" count="132" uniqueCount="46">
  <si>
    <t>Ilość klientów</t>
  </si>
  <si>
    <t>Kategoria zlecenia</t>
  </si>
  <si>
    <t>Rodz.kl</t>
  </si>
  <si>
    <t>RBG /zlecenie</t>
  </si>
  <si>
    <t>dzienna suma RBG/rodz zlec</t>
  </si>
  <si>
    <t xml:space="preserve">stawka </t>
  </si>
  <si>
    <t>udziały wg. rodz.zleceń</t>
  </si>
  <si>
    <t>Sp robocizny</t>
  </si>
  <si>
    <t>Sp. CZ</t>
  </si>
  <si>
    <t>Marżowość</t>
  </si>
  <si>
    <t>Marża Cz.</t>
  </si>
  <si>
    <t>M.Cz./RBG</t>
  </si>
  <si>
    <t>Marża łączna/RBG</t>
  </si>
  <si>
    <t>Marża łączna
100%rob+marża cz.</t>
  </si>
  <si>
    <t>Rob Gross profit</t>
  </si>
  <si>
    <t>Marża
Rob gross profit+marża cz.</t>
  </si>
  <si>
    <t>Wynagrodzenie</t>
  </si>
  <si>
    <t>wskaźnik według oczekiwań</t>
  </si>
  <si>
    <t>Oczekiwanie Doradcy Brutto</t>
  </si>
  <si>
    <t>CEL</t>
  </si>
  <si>
    <t>ZEW.</t>
  </si>
  <si>
    <t>Wskaźnik poziomu wynagrodzenia brutto</t>
  </si>
  <si>
    <t>GWAR</t>
  </si>
  <si>
    <t>Wyliczone wynagrodzenie do wypłaty</t>
  </si>
  <si>
    <t>WEW</t>
  </si>
  <si>
    <t xml:space="preserve">podstawa gwarantowana </t>
  </si>
  <si>
    <t>SUMA</t>
  </si>
  <si>
    <t>Wartość premii do wypłacenia</t>
  </si>
  <si>
    <t xml:space="preserve"> </t>
  </si>
  <si>
    <t>śr RBG/zlec</t>
  </si>
  <si>
    <t>EFEKT STAWKA</t>
  </si>
  <si>
    <t>sp.Robc./zlecenie</t>
  </si>
  <si>
    <t>wsk sp cz/sp robocizny</t>
  </si>
  <si>
    <t xml:space="preserve">Wartość netto </t>
  </si>
  <si>
    <t>ilość tech/ doradcę</t>
  </si>
  <si>
    <t>RBG/mech/dz.</t>
  </si>
  <si>
    <t>sp.Robc./mech.</t>
  </si>
  <si>
    <t>Rocznie</t>
  </si>
  <si>
    <t>Marża na doradcę  CEL</t>
  </si>
  <si>
    <t>Koszt pracodawcy bez urlopu</t>
  </si>
  <si>
    <t>efektywność</t>
  </si>
  <si>
    <t>Wskaźnik kosztowy</t>
  </si>
  <si>
    <t>PLAN</t>
  </si>
  <si>
    <t>Marża na doradcę  PLAN</t>
  </si>
  <si>
    <t>Kalkulacja  przy wyliczeniu wskaźnika sprzedaży części do sprzedanej robocizny - pozycja J6</t>
  </si>
  <si>
    <t>Kalkulacja  przy wyliczeniu marży ze sprzedaży części / rbg według kategorii zleceń zewnętrznych oraz gwarancyjnych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</si>
</sst>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9.5"/>
      <color theme="0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b/>
      <sz val="9.5"/>
      <color rgb="FF00206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  <font>
      <b/>
      <sz val="9.5"/>
      <color theme="5" tint="-0.24997711111789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.5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9" fontId="2" fillId="0" borderId="7" xfId="0" applyNumberFormat="1" applyFont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9" fontId="2" fillId="0" borderId="9" xfId="0" applyNumberFormat="1" applyFont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Alignment="1" applyProtection="1">
      <alignment horizontal="center" vertical="center"/>
      <protection locked="0"/>
    </xf>
    <xf numFmtId="3" fontId="2" fillId="3" borderId="0" xfId="0" applyNumberFormat="1" applyFont="1" applyFill="1" applyAlignment="1" applyProtection="1">
      <alignment horizontal="center" vertical="center"/>
      <protection locked="0"/>
    </xf>
    <xf numFmtId="9" fontId="2" fillId="0" borderId="0" xfId="1" applyFont="1" applyAlignment="1" applyProtection="1">
      <alignment horizontal="center" vertical="center"/>
      <protection locked="0"/>
    </xf>
    <xf numFmtId="164" fontId="2" fillId="0" borderId="0" xfId="1" applyNumberFormat="1" applyFont="1" applyAlignment="1" applyProtection="1">
      <alignment horizontal="center" vertical="center"/>
      <protection locked="0"/>
    </xf>
    <xf numFmtId="0" fontId="2" fillId="10" borderId="2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9" fontId="2" fillId="3" borderId="7" xfId="0" applyNumberFormat="1" applyFont="1" applyFill="1" applyBorder="1" applyAlignment="1" applyProtection="1">
      <alignment horizontal="center" vertical="center"/>
      <protection locked="0"/>
    </xf>
    <xf numFmtId="9" fontId="2" fillId="3" borderId="9" xfId="0" applyNumberFormat="1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textRotation="255" wrapText="1"/>
    </xf>
    <xf numFmtId="0" fontId="4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textRotation="255" wrapText="1"/>
    </xf>
    <xf numFmtId="0" fontId="4" fillId="2" borderId="1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textRotation="255" wrapText="1"/>
    </xf>
    <xf numFmtId="0" fontId="3" fillId="2" borderId="29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4" fillId="10" borderId="34" xfId="0" applyFont="1" applyFill="1" applyBorder="1" applyAlignment="1" applyProtection="1">
      <alignment horizontal="center" vertical="center" textRotation="255"/>
    </xf>
    <xf numFmtId="0" fontId="2" fillId="10" borderId="34" xfId="0" applyFont="1" applyFill="1" applyBorder="1" applyAlignment="1" applyProtection="1">
      <alignment horizontal="center" vertical="center"/>
    </xf>
    <xf numFmtId="0" fontId="2" fillId="10" borderId="2" xfId="0" applyFont="1" applyFill="1" applyBorder="1" applyAlignment="1" applyProtection="1">
      <alignment horizontal="center" vertical="center"/>
    </xf>
    <xf numFmtId="0" fontId="4" fillId="10" borderId="4" xfId="0" applyFont="1" applyFill="1" applyBorder="1" applyAlignment="1" applyProtection="1">
      <alignment horizontal="center" vertical="center" textRotation="255"/>
    </xf>
    <xf numFmtId="0" fontId="4" fillId="10" borderId="5" xfId="0" applyFont="1" applyFill="1" applyBorder="1" applyAlignment="1" applyProtection="1">
      <alignment horizontal="center" vertical="center"/>
    </xf>
    <xf numFmtId="0" fontId="5" fillId="10" borderId="6" xfId="0" applyFont="1" applyFill="1" applyBorder="1" applyAlignment="1" applyProtection="1">
      <alignment horizontal="center" vertical="center"/>
    </xf>
    <xf numFmtId="0" fontId="4" fillId="10" borderId="10" xfId="0" applyFont="1" applyFill="1" applyBorder="1" applyAlignment="1" applyProtection="1">
      <alignment horizontal="center" vertical="center" textRotation="255"/>
    </xf>
    <xf numFmtId="0" fontId="4" fillId="10" borderId="11" xfId="0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 applyProtection="1">
      <alignment horizontal="center" vertical="center"/>
    </xf>
    <xf numFmtId="0" fontId="4" fillId="10" borderId="14" xfId="0" applyFont="1" applyFill="1" applyBorder="1" applyAlignment="1" applyProtection="1">
      <alignment horizontal="center" vertical="center"/>
    </xf>
    <xf numFmtId="0" fontId="2" fillId="10" borderId="16" xfId="0" applyFont="1" applyFill="1" applyBorder="1" applyAlignment="1" applyProtection="1">
      <alignment horizontal="center" vertical="center"/>
    </xf>
    <xf numFmtId="0" fontId="2" fillId="10" borderId="17" xfId="0" applyFont="1" applyFill="1" applyBorder="1" applyAlignment="1" applyProtection="1">
      <alignment horizontal="center" vertical="center"/>
    </xf>
    <xf numFmtId="0" fontId="2" fillId="10" borderId="19" xfId="0" applyFont="1" applyFill="1" applyBorder="1" applyAlignment="1" applyProtection="1">
      <alignment horizontal="center" vertical="center"/>
    </xf>
    <xf numFmtId="0" fontId="2" fillId="10" borderId="0" xfId="0" applyFont="1" applyFill="1" applyBorder="1" applyAlignment="1" applyProtection="1">
      <alignment horizontal="center" vertical="center"/>
    </xf>
    <xf numFmtId="0" fontId="3" fillId="10" borderId="25" xfId="0" applyFont="1" applyFill="1" applyBorder="1" applyAlignment="1" applyProtection="1">
      <alignment horizontal="center" vertical="center" wrapText="1"/>
    </xf>
    <xf numFmtId="0" fontId="3" fillId="10" borderId="26" xfId="0" applyFont="1" applyFill="1" applyBorder="1" applyAlignment="1" applyProtection="1">
      <alignment horizontal="center" vertical="center" wrapText="1"/>
    </xf>
    <xf numFmtId="0" fontId="4" fillId="10" borderId="28" xfId="0" applyFont="1" applyFill="1" applyBorder="1" applyAlignment="1" applyProtection="1">
      <alignment horizontal="center" vertical="center" textRotation="255"/>
    </xf>
    <xf numFmtId="0" fontId="3" fillId="10" borderId="29" xfId="0" applyFont="1" applyFill="1" applyBorder="1" applyAlignment="1" applyProtection="1">
      <alignment horizontal="center" vertical="center" wrapText="1"/>
    </xf>
    <xf numFmtId="0" fontId="3" fillId="10" borderId="3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</xf>
    <xf numFmtId="165" fontId="2" fillId="2" borderId="9" xfId="0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 vertical="center"/>
    </xf>
    <xf numFmtId="9" fontId="2" fillId="2" borderId="9" xfId="1" applyFont="1" applyFill="1" applyBorder="1" applyAlignment="1" applyProtection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4" fillId="2" borderId="9" xfId="0" applyNumberFormat="1" applyFont="1" applyFill="1" applyBorder="1" applyAlignment="1" applyProtection="1">
      <alignment horizontal="center" vertical="center"/>
    </xf>
    <xf numFmtId="1" fontId="2" fillId="2" borderId="12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3" fontId="4" fillId="4" borderId="9" xfId="0" applyNumberFormat="1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165" fontId="8" fillId="2" borderId="9" xfId="0" applyNumberFormat="1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</xf>
    <xf numFmtId="1" fontId="11" fillId="2" borderId="20" xfId="0" applyNumberFormat="1" applyFont="1" applyFill="1" applyBorder="1" applyAlignment="1" applyProtection="1">
      <alignment horizontal="center" vertical="center"/>
    </xf>
    <xf numFmtId="165" fontId="2" fillId="2" borderId="21" xfId="0" applyNumberFormat="1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2" fillId="10" borderId="9" xfId="0" applyFont="1" applyFill="1" applyBorder="1" applyAlignment="1" applyProtection="1">
      <alignment horizontal="center" vertical="center"/>
    </xf>
    <xf numFmtId="165" fontId="2" fillId="10" borderId="9" xfId="0" applyNumberFormat="1" applyFont="1" applyFill="1" applyBorder="1" applyAlignment="1" applyProtection="1">
      <alignment horizontal="center" vertical="center"/>
    </xf>
    <xf numFmtId="9" fontId="2" fillId="10" borderId="9" xfId="1" applyFont="1" applyFill="1" applyBorder="1" applyAlignment="1" applyProtection="1">
      <alignment horizontal="center" vertical="center"/>
    </xf>
    <xf numFmtId="1" fontId="2" fillId="10" borderId="9" xfId="0" applyNumberFormat="1" applyFont="1" applyFill="1" applyBorder="1" applyAlignment="1" applyProtection="1">
      <alignment horizontal="center" vertical="center"/>
    </xf>
    <xf numFmtId="1" fontId="4" fillId="10" borderId="9" xfId="0" applyNumberFormat="1" applyFont="1" applyFill="1" applyBorder="1" applyAlignment="1" applyProtection="1">
      <alignment horizontal="center" vertical="center"/>
    </xf>
    <xf numFmtId="1" fontId="2" fillId="10" borderId="12" xfId="0" applyNumberFormat="1" applyFont="1" applyFill="1" applyBorder="1" applyAlignment="1" applyProtection="1">
      <alignment horizontal="center" vertical="center"/>
    </xf>
    <xf numFmtId="0" fontId="7" fillId="10" borderId="9" xfId="0" applyFont="1" applyFill="1" applyBorder="1" applyAlignment="1" applyProtection="1">
      <alignment horizontal="center" vertical="center"/>
    </xf>
    <xf numFmtId="165" fontId="8" fillId="10" borderId="9" xfId="0" applyNumberFormat="1" applyFont="1" applyFill="1" applyBorder="1" applyAlignment="1" applyProtection="1">
      <alignment horizontal="center" vertical="center"/>
    </xf>
    <xf numFmtId="0" fontId="9" fillId="10" borderId="9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165" fontId="2" fillId="10" borderId="21" xfId="0" applyNumberFormat="1" applyFont="1" applyFill="1" applyBorder="1" applyAlignment="1" applyProtection="1">
      <alignment horizontal="center" vertical="center"/>
    </xf>
    <xf numFmtId="0" fontId="12" fillId="10" borderId="22" xfId="0" applyFont="1" applyFill="1" applyBorder="1" applyAlignment="1" applyProtection="1">
      <alignment horizontal="center" vertical="center"/>
    </xf>
    <xf numFmtId="0" fontId="12" fillId="10" borderId="23" xfId="0" applyFont="1" applyFill="1" applyBorder="1" applyAlignment="1" applyProtection="1">
      <alignment horizontal="center" vertical="center"/>
    </xf>
    <xf numFmtId="1" fontId="2" fillId="10" borderId="18" xfId="0" applyNumberFormat="1" applyFont="1" applyFill="1" applyBorder="1" applyAlignment="1" applyProtection="1">
      <alignment horizontal="center" vertical="center"/>
    </xf>
    <xf numFmtId="1" fontId="2" fillId="10" borderId="24" xfId="0" applyNumberFormat="1" applyFont="1" applyFill="1" applyBorder="1" applyAlignment="1" applyProtection="1">
      <alignment horizontal="center" vertical="center"/>
    </xf>
    <xf numFmtId="0" fontId="2" fillId="10" borderId="18" xfId="0" applyFont="1" applyFill="1" applyBorder="1" applyAlignment="1" applyProtection="1">
      <alignment horizontal="center" vertical="center"/>
    </xf>
    <xf numFmtId="0" fontId="13" fillId="8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27" xfId="0" applyFont="1" applyFill="1" applyBorder="1" applyAlignment="1" applyProtection="1">
      <alignment horizontal="center" vertical="center"/>
    </xf>
    <xf numFmtId="3" fontId="6" fillId="9" borderId="21" xfId="0" applyNumberFormat="1" applyFont="1" applyFill="1" applyBorder="1" applyAlignment="1" applyProtection="1">
      <alignment horizontal="center" vertical="center"/>
    </xf>
    <xf numFmtId="3" fontId="14" fillId="9" borderId="0" xfId="0" applyNumberFormat="1" applyFont="1" applyFill="1" applyBorder="1" applyAlignment="1" applyProtection="1">
      <alignment horizontal="center" vertical="center"/>
    </xf>
    <xf numFmtId="0" fontId="2" fillId="10" borderId="31" xfId="0" applyFont="1" applyFill="1" applyBorder="1" applyAlignment="1" applyProtection="1">
      <alignment horizontal="center" vertical="center"/>
    </xf>
    <xf numFmtId="0" fontId="7" fillId="10" borderId="32" xfId="0" applyFont="1" applyFill="1" applyBorder="1" applyAlignment="1" applyProtection="1">
      <alignment horizontal="center" vertical="center"/>
    </xf>
    <xf numFmtId="9" fontId="8" fillId="10" borderId="32" xfId="1" applyFont="1" applyFill="1" applyBorder="1" applyAlignment="1" applyProtection="1">
      <alignment horizontal="center" vertical="center"/>
    </xf>
    <xf numFmtId="0" fontId="2" fillId="10" borderId="30" xfId="0" applyFont="1" applyFill="1" applyBorder="1" applyAlignment="1" applyProtection="1">
      <alignment horizontal="center" vertical="center"/>
    </xf>
    <xf numFmtId="3" fontId="15" fillId="8" borderId="28" xfId="0" applyNumberFormat="1" applyFont="1" applyFill="1" applyBorder="1" applyAlignment="1" applyProtection="1">
      <alignment horizontal="center" vertical="center"/>
    </xf>
    <xf numFmtId="164" fontId="2" fillId="10" borderId="30" xfId="1" applyNumberFormat="1" applyFont="1" applyFill="1" applyBorder="1" applyAlignment="1" applyProtection="1">
      <alignment horizontal="center" vertical="center"/>
    </xf>
    <xf numFmtId="165" fontId="2" fillId="10" borderId="32" xfId="0" applyNumberFormat="1" applyFont="1" applyFill="1" applyBorder="1" applyAlignment="1" applyProtection="1">
      <alignment horizontal="center" vertical="center"/>
    </xf>
    <xf numFmtId="0" fontId="2" fillId="10" borderId="33" xfId="0" applyFont="1" applyFill="1" applyBorder="1" applyAlignment="1" applyProtection="1">
      <alignment horizontal="center" vertical="center"/>
    </xf>
    <xf numFmtId="164" fontId="2" fillId="4" borderId="9" xfId="1" applyNumberFormat="1" applyFont="1" applyFill="1" applyBorder="1" applyAlignment="1" applyProtection="1">
      <alignment horizontal="center" vertical="center"/>
    </xf>
    <xf numFmtId="165" fontId="4" fillId="2" borderId="9" xfId="0" applyNumberFormat="1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1" fontId="11" fillId="2" borderId="9" xfId="0" applyNumberFormat="1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9" fontId="8" fillId="2" borderId="32" xfId="1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164" fontId="2" fillId="2" borderId="30" xfId="1" applyNumberFormat="1" applyFont="1" applyFill="1" applyBorder="1" applyAlignment="1" applyProtection="1">
      <alignment horizontal="center" vertical="center"/>
    </xf>
    <xf numFmtId="165" fontId="2" fillId="2" borderId="32" xfId="0" applyNumberFormat="1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3" fontId="2" fillId="4" borderId="0" xfId="0" applyNumberFormat="1" applyFont="1" applyFill="1" applyAlignment="1" applyProtection="1">
      <alignment horizontal="center" vertical="center"/>
    </xf>
    <xf numFmtId="0" fontId="2" fillId="10" borderId="7" xfId="0" applyFont="1" applyFill="1" applyBorder="1" applyAlignment="1" applyProtection="1">
      <alignment horizontal="center" vertical="center"/>
    </xf>
    <xf numFmtId="9" fontId="2" fillId="10" borderId="7" xfId="1" applyFont="1" applyFill="1" applyBorder="1" applyAlignment="1" applyProtection="1">
      <alignment horizontal="center" vertical="center"/>
    </xf>
    <xf numFmtId="1" fontId="2" fillId="10" borderId="7" xfId="0" applyNumberFormat="1" applyFont="1" applyFill="1" applyBorder="1" applyAlignment="1" applyProtection="1">
      <alignment horizontal="center" vertical="center"/>
    </xf>
    <xf numFmtId="165" fontId="2" fillId="10" borderId="0" xfId="0" applyNumberFormat="1" applyFont="1" applyFill="1" applyBorder="1" applyAlignment="1" applyProtection="1">
      <alignment horizontal="center" vertical="center"/>
    </xf>
    <xf numFmtId="1" fontId="2" fillId="10" borderId="15" xfId="0" applyNumberFormat="1" applyFont="1" applyFill="1" applyBorder="1" applyAlignment="1" applyProtection="1">
      <alignment horizontal="center" vertical="center"/>
    </xf>
    <xf numFmtId="1" fontId="2" fillId="10" borderId="8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164" fontId="2" fillId="4" borderId="9" xfId="0" applyNumberFormat="1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 vertical="center"/>
    </xf>
    <xf numFmtId="0" fontId="6" fillId="6" borderId="13" xfId="0" applyFont="1" applyFill="1" applyBorder="1" applyAlignment="1" applyProtection="1">
      <alignment horizontal="center" vertical="center"/>
    </xf>
    <xf numFmtId="3" fontId="6" fillId="6" borderId="9" xfId="0" applyNumberFormat="1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  <xf numFmtId="9" fontId="2" fillId="4" borderId="0" xfId="0" applyNumberFormat="1" applyFont="1" applyFill="1" applyAlignment="1" applyProtection="1">
      <alignment horizontal="center" vertical="center"/>
    </xf>
    <xf numFmtId="1" fontId="2" fillId="4" borderId="0" xfId="0" applyNumberFormat="1" applyFont="1" applyFill="1" applyAlignment="1" applyProtection="1">
      <alignment horizontal="center" vertical="center"/>
    </xf>
    <xf numFmtId="164" fontId="2" fillId="7" borderId="0" xfId="1" applyNumberFormat="1" applyFont="1" applyFill="1" applyAlignment="1" applyProtection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 vertical="center"/>
    </xf>
    <xf numFmtId="9" fontId="2" fillId="2" borderId="7" xfId="1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1" fontId="11" fillId="10" borderId="20" xfId="0" applyNumberFormat="1" applyFont="1" applyFill="1" applyBorder="1" applyAlignment="1" applyProtection="1">
      <alignment horizontal="center" vertical="center"/>
    </xf>
    <xf numFmtId="0" fontId="2" fillId="10" borderId="21" xfId="0" applyFont="1" applyFill="1" applyBorder="1" applyAlignment="1" applyProtection="1">
      <alignment horizontal="center" vertical="center"/>
    </xf>
    <xf numFmtId="1" fontId="11" fillId="10" borderId="9" xfId="0" applyNumberFormat="1" applyFont="1" applyFill="1" applyBorder="1" applyAlignment="1" applyProtection="1">
      <alignment horizontal="center" vertical="center"/>
    </xf>
    <xf numFmtId="9" fontId="2" fillId="10" borderId="15" xfId="1" applyFont="1" applyFill="1" applyBorder="1" applyAlignment="1" applyProtection="1">
      <alignment horizontal="center" vertical="center"/>
    </xf>
    <xf numFmtId="0" fontId="2" fillId="10" borderId="15" xfId="0" applyFont="1" applyFill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Procentowy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AA%20Marki\SEAT\Spotkanie%20z%20Dyr%20Zarz&#261;dzaj&#261;cymi\Arkusz%20pomocniczy-%20wyliczeniowy%20do%20bud&#380;etowani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erstwo Podsumowanie"/>
      <sheetName val="Nowe samochody"/>
      <sheetName val="Samochody Używane"/>
      <sheetName val="Serwis"/>
      <sheetName val="Blacharnia i Lakiernia "/>
      <sheetName val="Części zamienne i akcesoria"/>
      <sheetName val="Koszty pośrednie i wynik"/>
      <sheetName val="Struktura Tabela"/>
      <sheetName val="Lista"/>
      <sheetName val="Struktur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64E39-5429-4B2B-A751-D6F8FABFA485}">
  <sheetPr>
    <tabColor theme="4"/>
  </sheetPr>
  <dimension ref="A1:AB2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I2:J5"/>
    </sheetView>
  </sheetViews>
  <sheetFormatPr defaultColWidth="8.84375" defaultRowHeight="12.45" x14ac:dyDescent="0.4"/>
  <cols>
    <col min="1" max="1" width="3.4609375" style="9" customWidth="1"/>
    <col min="2" max="2" width="7" style="9" bestFit="1" customWidth="1"/>
    <col min="3" max="3" width="7" style="9" customWidth="1"/>
    <col min="4" max="4" width="9" style="9" bestFit="1" customWidth="1"/>
    <col min="5" max="5" width="9.69140625" style="9" customWidth="1"/>
    <col min="6" max="6" width="10" style="9" customWidth="1"/>
    <col min="7" max="7" width="9.69140625" style="9" customWidth="1"/>
    <col min="8" max="8" width="11.23046875" style="9" bestFit="1" customWidth="1"/>
    <col min="9" max="9" width="11.3046875" style="9" bestFit="1" customWidth="1"/>
    <col min="10" max="10" width="6.3046875" style="9" bestFit="1" customWidth="1"/>
    <col min="11" max="11" width="10.3046875" style="9" bestFit="1" customWidth="1"/>
    <col min="12" max="12" width="7.3046875" style="9" bestFit="1" customWidth="1"/>
    <col min="13" max="13" width="8.07421875" style="9" bestFit="1" customWidth="1"/>
    <col min="14" max="14" width="11.84375" style="9" bestFit="1" customWidth="1"/>
    <col min="15" max="15" width="10" style="9" customWidth="1"/>
    <col min="16" max="16" width="7.69140625" style="9" hidden="1" customWidth="1"/>
    <col min="17" max="17" width="10.4609375" style="9" hidden="1" customWidth="1"/>
    <col min="18" max="18" width="1.23046875" style="1" customWidth="1"/>
    <col min="19" max="19" width="26.3046875" style="9" bestFit="1" customWidth="1"/>
    <col min="20" max="20" width="14.69140625" style="9" customWidth="1"/>
    <col min="21" max="21" width="8.84375" style="9"/>
    <col min="22" max="22" width="2.4609375" style="9" customWidth="1"/>
    <col min="23" max="23" width="8.84375" style="9"/>
    <col min="24" max="24" width="17.921875" style="9" customWidth="1"/>
    <col min="25" max="16384" width="8.84375" style="9"/>
  </cols>
  <sheetData>
    <row r="1" spans="1:28" s="3" customFormat="1" ht="50.15" thickBot="1" x14ac:dyDescent="0.45">
      <c r="A1" s="25"/>
      <c r="B1" s="26" t="s">
        <v>0</v>
      </c>
      <c r="C1" s="27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8" t="s">
        <v>8</v>
      </c>
      <c r="K1" s="26" t="s">
        <v>9</v>
      </c>
      <c r="L1" s="28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9" t="s">
        <v>15</v>
      </c>
      <c r="R1" s="30"/>
      <c r="S1" s="31"/>
      <c r="T1" s="32" t="s">
        <v>16</v>
      </c>
      <c r="U1" s="32"/>
      <c r="V1" s="32"/>
      <c r="W1" s="33" t="s">
        <v>17</v>
      </c>
      <c r="X1" s="33" t="s">
        <v>18</v>
      </c>
      <c r="Y1" s="33"/>
      <c r="Z1" s="2"/>
    </row>
    <row r="2" spans="1:28" x14ac:dyDescent="0.4">
      <c r="A2" s="34" t="s">
        <v>19</v>
      </c>
      <c r="B2" s="35">
        <f>D5</f>
        <v>0</v>
      </c>
      <c r="C2" s="36" t="s">
        <v>20</v>
      </c>
      <c r="D2" s="4"/>
      <c r="E2" s="4"/>
      <c r="F2" s="150">
        <f>E2*D2</f>
        <v>0</v>
      </c>
      <c r="G2" s="4"/>
      <c r="H2" s="149" t="str">
        <f>IFERROR(F2/$F$5,"-")</f>
        <v>-</v>
      </c>
      <c r="I2" s="144">
        <f>IFERROR(F2*G2,"-")</f>
        <v>0</v>
      </c>
      <c r="J2" s="150">
        <f>IFERROR(I2*$J$6,"-")</f>
        <v>0</v>
      </c>
      <c r="K2" s="5">
        <v>0</v>
      </c>
      <c r="L2" s="144">
        <f>J2*K2</f>
        <v>0</v>
      </c>
      <c r="M2" s="144" t="str">
        <f>IFERROR(L2/F2,"-")</f>
        <v>-</v>
      </c>
      <c r="N2" s="144" t="str">
        <f>IFERROR(G2+M2,"-")</f>
        <v>-</v>
      </c>
      <c r="O2" s="144" t="str">
        <f>IFERROR(N2*F2,"-")</f>
        <v>-</v>
      </c>
      <c r="P2" s="144">
        <f>I2-32%*I2</f>
        <v>0</v>
      </c>
      <c r="Q2" s="159" t="e">
        <f>P2+M2*F2</f>
        <v>#VALUE!</v>
      </c>
      <c r="R2" s="77"/>
      <c r="S2" s="138" t="s">
        <v>21</v>
      </c>
      <c r="T2" s="8">
        <v>0</v>
      </c>
      <c r="U2" s="79"/>
      <c r="V2" s="145"/>
      <c r="W2" s="81"/>
      <c r="X2" s="81"/>
      <c r="Y2" s="81"/>
      <c r="Z2" s="1"/>
    </row>
    <row r="3" spans="1:28" ht="14.4" customHeight="1" x14ac:dyDescent="0.4">
      <c r="A3" s="37"/>
      <c r="B3" s="38"/>
      <c r="C3" s="39" t="s">
        <v>22</v>
      </c>
      <c r="D3" s="10"/>
      <c r="E3" s="10"/>
      <c r="F3" s="69">
        <f>E3*D3</f>
        <v>0</v>
      </c>
      <c r="G3" s="10"/>
      <c r="H3" s="72" t="str">
        <f t="shared" ref="H3:H4" si="0">IFERROR(F3/$F$5,"-")</f>
        <v>-</v>
      </c>
      <c r="I3" s="73">
        <f t="shared" ref="I3:I4" si="1">IFERROR(F3*G3,"-")</f>
        <v>0</v>
      </c>
      <c r="J3" s="73">
        <f t="shared" ref="J3:J4" si="2">IFERROR(I3*$J$6,"-")</f>
        <v>0</v>
      </c>
      <c r="K3" s="11">
        <v>0</v>
      </c>
      <c r="L3" s="73">
        <f>J3*K3</f>
        <v>0</v>
      </c>
      <c r="M3" s="73" t="str">
        <f t="shared" ref="M3:M4" si="3">IFERROR(L3/F3,"-")</f>
        <v>-</v>
      </c>
      <c r="N3" s="73" t="str">
        <f t="shared" ref="N3:N4" si="4">IFERROR(G3+M3,"-")</f>
        <v>-</v>
      </c>
      <c r="O3" s="73" t="str">
        <f t="shared" ref="O3:O4" si="5">IFERROR(N3*F3,"-")</f>
        <v>-</v>
      </c>
      <c r="P3" s="73">
        <f>I3-32%*I3</f>
        <v>0</v>
      </c>
      <c r="Q3" s="76" t="e">
        <f>P3+M3*F3</f>
        <v>#VALUE!</v>
      </c>
      <c r="R3" s="77"/>
      <c r="S3" s="140" t="s">
        <v>23</v>
      </c>
      <c r="T3" s="141"/>
      <c r="U3" s="142">
        <f>O7*T2</f>
        <v>0</v>
      </c>
      <c r="V3" s="146"/>
      <c r="W3" s="147" t="str">
        <f>IFERROR(X3/O7,"-")</f>
        <v>-</v>
      </c>
      <c r="X3" s="1">
        <v>0</v>
      </c>
      <c r="Y3" s="81"/>
      <c r="Z3" s="1"/>
    </row>
    <row r="4" spans="1:28" ht="14.4" customHeight="1" x14ac:dyDescent="0.4">
      <c r="A4" s="37"/>
      <c r="B4" s="40"/>
      <c r="C4" s="39" t="s">
        <v>24</v>
      </c>
      <c r="D4" s="10"/>
      <c r="E4" s="10"/>
      <c r="F4" s="70">
        <f>E4*D4</f>
        <v>0</v>
      </c>
      <c r="G4" s="10"/>
      <c r="H4" s="72" t="str">
        <f t="shared" si="0"/>
        <v>-</v>
      </c>
      <c r="I4" s="148">
        <f t="shared" si="1"/>
        <v>0</v>
      </c>
      <c r="J4" s="153"/>
      <c r="K4" s="11">
        <v>0</v>
      </c>
      <c r="L4" s="69">
        <f>J4*K4</f>
        <v>0</v>
      </c>
      <c r="M4" s="148" t="str">
        <f t="shared" si="3"/>
        <v>-</v>
      </c>
      <c r="N4" s="69" t="str">
        <f t="shared" si="4"/>
        <v>-</v>
      </c>
      <c r="O4" s="73" t="str">
        <f t="shared" si="5"/>
        <v>-</v>
      </c>
      <c r="P4" s="73">
        <f>I4-32%*I4</f>
        <v>0</v>
      </c>
      <c r="Q4" s="76" t="e">
        <f>P4+M4*F4</f>
        <v>#VALUE!</v>
      </c>
      <c r="R4" s="77"/>
      <c r="S4" s="78" t="s">
        <v>25</v>
      </c>
      <c r="T4" s="10">
        <v>0</v>
      </c>
      <c r="U4" s="131"/>
      <c r="V4" s="79"/>
      <c r="W4" s="81"/>
      <c r="X4" s="81"/>
      <c r="Y4" s="81"/>
      <c r="Z4" s="14"/>
    </row>
    <row r="5" spans="1:28" ht="14.4" customHeight="1" thickBot="1" x14ac:dyDescent="0.45">
      <c r="A5" s="37"/>
      <c r="B5" s="41" t="s">
        <v>26</v>
      </c>
      <c r="C5" s="42"/>
      <c r="D5" s="69">
        <f>SUM(D2:D4)</f>
        <v>0</v>
      </c>
      <c r="E5" s="44"/>
      <c r="F5" s="70">
        <f>SUM(F2:F4)</f>
        <v>0</v>
      </c>
      <c r="G5" s="71"/>
      <c r="H5" s="72">
        <f>SUM(H2:H4)</f>
        <v>0</v>
      </c>
      <c r="I5" s="73">
        <f>SUM(I2:I4)</f>
        <v>0</v>
      </c>
      <c r="J5" s="74">
        <f>SUM(J2:J4)</f>
        <v>0</v>
      </c>
      <c r="K5" s="44"/>
      <c r="L5" s="74">
        <f>SUM(L2:L4)</f>
        <v>0</v>
      </c>
      <c r="M5" s="73">
        <f>SUM(M2:M4)</f>
        <v>0</v>
      </c>
      <c r="N5" s="73" t="str">
        <f>IFERROR(G7+M5,"-")</f>
        <v>-</v>
      </c>
      <c r="O5" s="73">
        <f>SUM(O2:O4)</f>
        <v>0</v>
      </c>
      <c r="P5" s="73">
        <f>SUM(P2:P4)</f>
        <v>0</v>
      </c>
      <c r="Q5" s="76" t="e">
        <f>SUM(Q2:Q4)</f>
        <v>#VALUE!</v>
      </c>
      <c r="R5" s="77"/>
      <c r="S5" s="78" t="s">
        <v>27</v>
      </c>
      <c r="T5" s="79" t="s">
        <v>28</v>
      </c>
      <c r="U5" s="80">
        <f>U3-T4</f>
        <v>0</v>
      </c>
      <c r="V5" s="79"/>
      <c r="W5" s="81"/>
      <c r="X5" s="81"/>
      <c r="Y5" s="81"/>
      <c r="Z5" s="1"/>
    </row>
    <row r="6" spans="1:28" ht="15" customHeight="1" thickBot="1" x14ac:dyDescent="0.45">
      <c r="A6" s="37"/>
      <c r="B6" s="43"/>
      <c r="C6" s="44"/>
      <c r="D6" s="44"/>
      <c r="E6" s="82" t="s">
        <v>29</v>
      </c>
      <c r="F6" s="83" t="str">
        <f>IFERROR(F5/D5,"-")</f>
        <v>-</v>
      </c>
      <c r="G6" s="84" t="s">
        <v>30</v>
      </c>
      <c r="H6" s="123" t="s">
        <v>31</v>
      </c>
      <c r="I6" s="86" t="str">
        <f>IFERROR(I5/B2,"-")</f>
        <v>-</v>
      </c>
      <c r="J6" s="151">
        <v>0</v>
      </c>
      <c r="K6" s="88" t="s">
        <v>32</v>
      </c>
      <c r="L6" s="89"/>
      <c r="M6" s="44"/>
      <c r="N6" s="44"/>
      <c r="O6" s="74" t="str">
        <f>IFERROR(O5/F5,"-")</f>
        <v>-</v>
      </c>
      <c r="P6" s="44"/>
      <c r="Q6" s="90" t="e">
        <f>Q5/F5</f>
        <v>#VALUE!</v>
      </c>
      <c r="R6" s="77"/>
      <c r="S6" s="91" t="s">
        <v>33</v>
      </c>
      <c r="T6" s="79"/>
      <c r="U6" s="80">
        <f>U3*0.72</f>
        <v>0</v>
      </c>
      <c r="V6" s="79"/>
      <c r="W6" s="81"/>
      <c r="X6" s="81"/>
      <c r="Y6" s="81"/>
      <c r="Z6" s="1"/>
    </row>
    <row r="7" spans="1:28" ht="15" customHeight="1" thickBot="1" x14ac:dyDescent="0.45">
      <c r="A7" s="37"/>
      <c r="B7" s="45" t="s">
        <v>34</v>
      </c>
      <c r="C7" s="46"/>
      <c r="D7" s="23">
        <v>0</v>
      </c>
      <c r="E7" s="82" t="s">
        <v>35</v>
      </c>
      <c r="F7" s="83" t="str">
        <f>IFERROR(F5/D7,"-")</f>
        <v>-</v>
      </c>
      <c r="G7" s="122" t="str">
        <f>IFERROR(I5/F5,"-")</f>
        <v>-</v>
      </c>
      <c r="H7" s="123" t="s">
        <v>36</v>
      </c>
      <c r="I7" s="124" t="str">
        <f>IFERROR(I5/D7,"-")</f>
        <v>-</v>
      </c>
      <c r="J7" s="44"/>
      <c r="K7" s="108" t="s">
        <v>37</v>
      </c>
      <c r="L7" s="44"/>
      <c r="M7" s="109" t="s">
        <v>38</v>
      </c>
      <c r="N7" s="110"/>
      <c r="O7" s="111">
        <f>O5*21.1</f>
        <v>0</v>
      </c>
      <c r="P7" s="112"/>
      <c r="Q7" s="111" t="e">
        <f>Q5*21.1</f>
        <v>#VALUE!</v>
      </c>
      <c r="R7" s="77"/>
      <c r="S7" s="78" t="s">
        <v>39</v>
      </c>
      <c r="T7" s="79"/>
      <c r="U7" s="80">
        <f>U3*1.23</f>
        <v>0</v>
      </c>
      <c r="V7" s="79"/>
      <c r="W7" s="81"/>
      <c r="X7" s="81"/>
      <c r="Y7" s="81"/>
      <c r="Z7" s="1"/>
    </row>
    <row r="8" spans="1:28" ht="15" customHeight="1" thickBot="1" x14ac:dyDescent="0.45">
      <c r="A8" s="47"/>
      <c r="B8" s="48"/>
      <c r="C8" s="49"/>
      <c r="D8" s="24"/>
      <c r="E8" s="125" t="s">
        <v>40</v>
      </c>
      <c r="F8" s="126" t="str">
        <f>IFERROR(F7/8,"-")</f>
        <v>-</v>
      </c>
      <c r="G8" s="127"/>
      <c r="H8" s="127"/>
      <c r="I8" s="127"/>
      <c r="J8" s="127"/>
      <c r="K8" s="117">
        <f>O7*10.5</f>
        <v>0</v>
      </c>
      <c r="L8" s="127"/>
      <c r="M8" s="127"/>
      <c r="N8" s="127" t="s">
        <v>9</v>
      </c>
      <c r="O8" s="128" t="str">
        <f>IFERROR(O7/((I5+J5-J4)*21.1),"-")</f>
        <v>-</v>
      </c>
      <c r="P8" s="129" t="e">
        <f>P5/F5</f>
        <v>#DIV/0!</v>
      </c>
      <c r="Q8" s="130"/>
      <c r="R8" s="77"/>
      <c r="S8" s="78" t="s">
        <v>41</v>
      </c>
      <c r="T8" s="121" t="str">
        <f>IFERROR(U7/O7,"-")</f>
        <v>-</v>
      </c>
      <c r="U8" s="131"/>
      <c r="V8" s="79"/>
      <c r="W8" s="81"/>
      <c r="X8" s="81"/>
      <c r="Y8" s="81"/>
      <c r="Z8" s="15"/>
      <c r="AA8" s="16"/>
      <c r="AB8" s="17"/>
    </row>
    <row r="9" spans="1:28" ht="7.85" customHeight="1" thickBot="1" x14ac:dyDescent="0.45">
      <c r="A9" s="50"/>
      <c r="B9" s="51"/>
      <c r="C9" s="5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7"/>
      <c r="S9" s="7"/>
      <c r="T9" s="1"/>
      <c r="U9" s="15"/>
      <c r="V9" s="1"/>
      <c r="W9" s="1"/>
      <c r="X9" s="1"/>
      <c r="Y9" s="1"/>
      <c r="Z9" s="1"/>
    </row>
    <row r="10" spans="1:28" ht="16.3" customHeight="1" x14ac:dyDescent="0.4">
      <c r="A10" s="53" t="s">
        <v>42</v>
      </c>
      <c r="B10" s="54">
        <f>D13</f>
        <v>0</v>
      </c>
      <c r="C10" s="55" t="s">
        <v>20</v>
      </c>
      <c r="D10" s="4"/>
      <c r="E10" s="19"/>
      <c r="F10" s="132">
        <f>E10*D10</f>
        <v>0</v>
      </c>
      <c r="G10" s="132">
        <f>G2</f>
        <v>0</v>
      </c>
      <c r="H10" s="133" t="str">
        <f>IFERROR(F10/$F$13,"-")</f>
        <v>-</v>
      </c>
      <c r="I10" s="134">
        <f>IFERROR(F10*G10,"-")</f>
        <v>0</v>
      </c>
      <c r="J10" s="132">
        <f>IFERROR(I10*$J$6,"-")</f>
        <v>0</v>
      </c>
      <c r="K10" s="20">
        <v>0</v>
      </c>
      <c r="L10" s="134">
        <f>J10*K10</f>
        <v>0</v>
      </c>
      <c r="M10" s="134" t="str">
        <f>IFERROR(L10/F10,"-")</f>
        <v>-</v>
      </c>
      <c r="N10" s="134" t="str">
        <f>IFERROR(G10+M10,"-")</f>
        <v>-</v>
      </c>
      <c r="O10" s="134" t="str">
        <f>IFERROR(N10*F10,"-")</f>
        <v>-</v>
      </c>
      <c r="P10" s="134">
        <f>I10-32%*I10</f>
        <v>0</v>
      </c>
      <c r="Q10" s="137" t="e">
        <f>P10+M10*F10</f>
        <v>#VALUE!</v>
      </c>
      <c r="R10" s="77"/>
      <c r="S10" s="138" t="s">
        <v>21</v>
      </c>
      <c r="T10" s="139">
        <f>T2</f>
        <v>0</v>
      </c>
      <c r="U10" s="131"/>
      <c r="V10" s="79"/>
      <c r="W10" s="1"/>
      <c r="X10" s="1"/>
      <c r="Y10" s="1"/>
      <c r="Z10" s="1"/>
    </row>
    <row r="11" spans="1:28" ht="14.4" customHeight="1" x14ac:dyDescent="0.4">
      <c r="A11" s="56"/>
      <c r="B11" s="57"/>
      <c r="C11" s="58" t="s">
        <v>22</v>
      </c>
      <c r="D11" s="10"/>
      <c r="E11" s="13"/>
      <c r="F11" s="135">
        <f>E11*D11</f>
        <v>0</v>
      </c>
      <c r="G11" s="92">
        <f>G3</f>
        <v>0</v>
      </c>
      <c r="H11" s="157" t="str">
        <f>IFERROR(F11/$F$13,"-")</f>
        <v>-</v>
      </c>
      <c r="I11" s="95">
        <f t="shared" ref="I11:I12" si="6">IFERROR(F11*G11,"-")</f>
        <v>0</v>
      </c>
      <c r="J11" s="95">
        <f t="shared" ref="J11" si="7">IFERROR(I11*$J$6,"-")</f>
        <v>0</v>
      </c>
      <c r="K11" s="21">
        <v>0</v>
      </c>
      <c r="L11" s="95">
        <f>J11*K11</f>
        <v>0</v>
      </c>
      <c r="M11" s="95" t="str">
        <f t="shared" ref="M11:M12" si="8">IFERROR(L11/F11,"-")</f>
        <v>-</v>
      </c>
      <c r="N11" s="95" t="str">
        <f t="shared" ref="N11:N12" si="9">IFERROR(G11+M11,"-")</f>
        <v>-</v>
      </c>
      <c r="O11" s="95" t="str">
        <f t="shared" ref="O11:O12" si="10">IFERROR(N11*F11,"-")</f>
        <v>-</v>
      </c>
      <c r="P11" s="95">
        <f>I11-32%*I11</f>
        <v>0</v>
      </c>
      <c r="Q11" s="97" t="e">
        <f>P11+M11*F11</f>
        <v>#VALUE!</v>
      </c>
      <c r="R11" s="77"/>
      <c r="S11" s="140" t="s">
        <v>23</v>
      </c>
      <c r="T11" s="141"/>
      <c r="U11" s="142">
        <f>O15*T10</f>
        <v>0</v>
      </c>
      <c r="V11" s="79"/>
      <c r="W11" s="1"/>
      <c r="X11" s="1"/>
      <c r="Y11" s="1"/>
      <c r="Z11" s="1"/>
    </row>
    <row r="12" spans="1:28" ht="14.4" customHeight="1" x14ac:dyDescent="0.4">
      <c r="A12" s="56"/>
      <c r="B12" s="59"/>
      <c r="C12" s="58" t="s">
        <v>24</v>
      </c>
      <c r="D12" s="10"/>
      <c r="E12" s="13"/>
      <c r="F12" s="93">
        <f>E12*D12</f>
        <v>0</v>
      </c>
      <c r="G12" s="92">
        <f>G4</f>
        <v>0</v>
      </c>
      <c r="H12" s="157" t="str">
        <f>IFERROR(F12/$F$13,"-")</f>
        <v>-</v>
      </c>
      <c r="I12" s="95">
        <f t="shared" si="6"/>
        <v>0</v>
      </c>
      <c r="J12" s="158"/>
      <c r="K12" s="21">
        <v>0</v>
      </c>
      <c r="L12" s="92">
        <f>J12*K12</f>
        <v>0</v>
      </c>
      <c r="M12" s="92" t="str">
        <f t="shared" si="8"/>
        <v>-</v>
      </c>
      <c r="N12" s="92" t="str">
        <f t="shared" si="9"/>
        <v>-</v>
      </c>
      <c r="O12" s="92" t="str">
        <f t="shared" si="10"/>
        <v>-</v>
      </c>
      <c r="P12" s="95">
        <f>I12-32%*I12</f>
        <v>0</v>
      </c>
      <c r="Q12" s="97" t="e">
        <f>P12+M12*F12</f>
        <v>#VALUE!</v>
      </c>
      <c r="R12" s="77"/>
      <c r="S12" s="78" t="s">
        <v>25</v>
      </c>
      <c r="T12" s="143">
        <f>T4</f>
        <v>0</v>
      </c>
      <c r="U12" s="131"/>
      <c r="V12" s="79"/>
      <c r="W12" s="1"/>
      <c r="X12" s="1"/>
      <c r="Y12" s="1"/>
      <c r="Z12" s="1"/>
    </row>
    <row r="13" spans="1:28" ht="14.4" customHeight="1" thickBot="1" x14ac:dyDescent="0.45">
      <c r="A13" s="56"/>
      <c r="B13" s="60" t="s">
        <v>26</v>
      </c>
      <c r="C13" s="61"/>
      <c r="D13" s="92">
        <f>SUM(D10:D12)</f>
        <v>0</v>
      </c>
      <c r="E13" s="63"/>
      <c r="F13" s="93">
        <f>SUM(F10:F12)</f>
        <v>0</v>
      </c>
      <c r="G13" s="63"/>
      <c r="H13" s="94">
        <f>SUM(H10:H12)</f>
        <v>0</v>
      </c>
      <c r="I13" s="95">
        <f>SUM(I10:I12)</f>
        <v>0</v>
      </c>
      <c r="J13" s="95">
        <f>SUM(J10:J12)</f>
        <v>0</v>
      </c>
      <c r="K13" s="63"/>
      <c r="L13" s="95">
        <f>SUM(L10:L12)</f>
        <v>0</v>
      </c>
      <c r="M13" s="95">
        <f>SUM(M10:M12)</f>
        <v>0</v>
      </c>
      <c r="N13" s="96" t="str">
        <f>IFERROR(G15+M13,"-")</f>
        <v>-</v>
      </c>
      <c r="O13" s="95">
        <f>SUM(O10:O12)</f>
        <v>0</v>
      </c>
      <c r="P13" s="95">
        <f>SUM(P10:P12)</f>
        <v>0</v>
      </c>
      <c r="Q13" s="97" t="e">
        <f>SUM(Q10:Q12)</f>
        <v>#VALUE!</v>
      </c>
      <c r="R13" s="77"/>
      <c r="S13" s="78" t="s">
        <v>27</v>
      </c>
      <c r="T13" s="79"/>
      <c r="U13" s="80">
        <f>IFERROR(U11-T12,"-")</f>
        <v>0</v>
      </c>
      <c r="V13" s="79"/>
      <c r="W13" s="1"/>
      <c r="X13" s="1"/>
      <c r="Y13" s="1"/>
      <c r="Z13" s="1"/>
    </row>
    <row r="14" spans="1:28" ht="15" customHeight="1" thickBot="1" x14ac:dyDescent="0.45">
      <c r="A14" s="56"/>
      <c r="B14" s="62"/>
      <c r="C14" s="63"/>
      <c r="D14" s="63"/>
      <c r="E14" s="98" t="s">
        <v>29</v>
      </c>
      <c r="F14" s="99" t="str">
        <f>IFERROR(F13/D13,"-")</f>
        <v>-</v>
      </c>
      <c r="G14" s="100" t="s">
        <v>30</v>
      </c>
      <c r="H14" s="101" t="s">
        <v>31</v>
      </c>
      <c r="I14" s="154" t="str">
        <f>IFERROR(I13/B10,"-")</f>
        <v>-</v>
      </c>
      <c r="J14" s="155">
        <f>J6</f>
        <v>0</v>
      </c>
      <c r="K14" s="103" t="s">
        <v>32</v>
      </c>
      <c r="L14" s="104"/>
      <c r="M14" s="63"/>
      <c r="N14" s="63"/>
      <c r="O14" s="105" t="str">
        <f>IFERROR(O13/F13,"-")</f>
        <v>-</v>
      </c>
      <c r="P14" s="63"/>
      <c r="Q14" s="106" t="e">
        <f>Q13/F13</f>
        <v>#VALUE!</v>
      </c>
      <c r="R14" s="77"/>
      <c r="S14" s="91" t="s">
        <v>33</v>
      </c>
      <c r="T14" s="79"/>
      <c r="U14" s="80">
        <f>IFERROR(U11*0.72,"-")</f>
        <v>0</v>
      </c>
      <c r="V14" s="79"/>
      <c r="W14" s="1"/>
      <c r="X14" s="1"/>
      <c r="Y14" s="1"/>
      <c r="Z14" s="1"/>
    </row>
    <row r="15" spans="1:28" ht="15" customHeight="1" thickBot="1" x14ac:dyDescent="0.45">
      <c r="A15" s="56"/>
      <c r="B15" s="64" t="s">
        <v>34</v>
      </c>
      <c r="C15" s="65"/>
      <c r="D15" s="107">
        <f>D7</f>
        <v>0</v>
      </c>
      <c r="E15" s="98" t="s">
        <v>35</v>
      </c>
      <c r="F15" s="99" t="str">
        <f>IFERROR(F13/D15,"-")</f>
        <v>-</v>
      </c>
      <c r="G15" s="93" t="str">
        <f>IFERROR(I13/F13,"-")</f>
        <v>-</v>
      </c>
      <c r="H15" s="101" t="s">
        <v>36</v>
      </c>
      <c r="I15" s="156" t="str">
        <f>IFERROR(I13/D15,"-")</f>
        <v>-</v>
      </c>
      <c r="J15" s="63"/>
      <c r="K15" s="108" t="s">
        <v>37</v>
      </c>
      <c r="L15" s="63"/>
      <c r="M15" s="109" t="s">
        <v>43</v>
      </c>
      <c r="N15" s="110"/>
      <c r="O15" s="111">
        <f>O13*21.1</f>
        <v>0</v>
      </c>
      <c r="P15" s="112"/>
      <c r="Q15" s="111" t="e">
        <f>Q13*21.1</f>
        <v>#VALUE!</v>
      </c>
      <c r="R15" s="77"/>
      <c r="S15" s="78" t="s">
        <v>39</v>
      </c>
      <c r="T15" s="79"/>
      <c r="U15" s="80">
        <f>IFERROR(U11*1.23,"-")</f>
        <v>0</v>
      </c>
      <c r="V15" s="79"/>
      <c r="W15" s="1"/>
      <c r="X15" s="1"/>
      <c r="Y15" s="1"/>
      <c r="Z15" s="1"/>
    </row>
    <row r="16" spans="1:28" ht="15" customHeight="1" thickBot="1" x14ac:dyDescent="0.45">
      <c r="A16" s="66"/>
      <c r="B16" s="67"/>
      <c r="C16" s="68"/>
      <c r="D16" s="113"/>
      <c r="E16" s="114" t="s">
        <v>40</v>
      </c>
      <c r="F16" s="115" t="str">
        <f>IFERROR(F15/8,"-")</f>
        <v>-</v>
      </c>
      <c r="G16" s="116"/>
      <c r="H16" s="116"/>
      <c r="I16" s="116"/>
      <c r="J16" s="116"/>
      <c r="K16" s="117">
        <f>O15*10.5</f>
        <v>0</v>
      </c>
      <c r="L16" s="116"/>
      <c r="M16" s="116"/>
      <c r="N16" s="116" t="s">
        <v>9</v>
      </c>
      <c r="O16" s="118" t="str">
        <f>IFERROR(O15/((I13+J13-J12)*21.1),"-")</f>
        <v>-</v>
      </c>
      <c r="P16" s="119" t="e">
        <f>P13/F13</f>
        <v>#DIV/0!</v>
      </c>
      <c r="Q16" s="120"/>
      <c r="R16" s="77"/>
      <c r="S16" s="79"/>
      <c r="T16" s="121" t="str">
        <f>IFERROR(U15/O15,"-")</f>
        <v>-</v>
      </c>
      <c r="U16" s="79"/>
      <c r="V16" s="79"/>
      <c r="W16" s="1"/>
      <c r="X16" s="1"/>
      <c r="Y16" s="1"/>
      <c r="Z16" s="1"/>
    </row>
    <row r="17" spans="1:26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7"/>
      <c r="S17" s="1"/>
      <c r="T17" s="1"/>
      <c r="U17" s="1"/>
      <c r="V17" s="1"/>
      <c r="W17" s="1"/>
      <c r="X17" s="1"/>
      <c r="Y17" s="1"/>
      <c r="Z17" s="1"/>
    </row>
    <row r="18" spans="1:26" ht="20.6" x14ac:dyDescent="0.4">
      <c r="A18" s="7"/>
      <c r="B18" s="152" t="s">
        <v>44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1:26" x14ac:dyDescent="0.4">
      <c r="A19" s="7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1:26" x14ac:dyDescent="0.4">
      <c r="A20" s="7"/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1:26" x14ac:dyDescent="0.4">
      <c r="A21" s="7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1:26" x14ac:dyDescent="0.4">
      <c r="A22" s="7"/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1:26" x14ac:dyDescent="0.4">
      <c r="A23" s="7"/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1:26" x14ac:dyDescent="0.4">
      <c r="A24" s="7"/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1:26" x14ac:dyDescent="0.4">
      <c r="A25" s="7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1:26" x14ac:dyDescent="0.4">
      <c r="A26" s="7"/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1:26" x14ac:dyDescent="0.4">
      <c r="A27" s="7"/>
      <c r="B27" s="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</sheetData>
  <sheetProtection algorithmName="SHA-512" hashValue="PRboV/OahEMbXrZPzxnl45J56hnWcwgQC+MORJJosGtjXxlgB1+heh9t1iAwVioqXIJsKQmpffN3SLP4O83fUA==" saltValue="DknQ34grpFqFtRATEHtE3A==" spinCount="100000" sheet="1" formatCells="0" formatColumns="0" formatRows="0" insertColumns="0" insertRows="0" insertHyperlinks="0" deleteColumns="0" deleteRows="0" sort="0" autoFilter="0" pivotTables="0"/>
  <mergeCells count="15">
    <mergeCell ref="B18:O18"/>
    <mergeCell ref="A2:A8"/>
    <mergeCell ref="B2:B4"/>
    <mergeCell ref="S3:T3"/>
    <mergeCell ref="K6:L6"/>
    <mergeCell ref="B7:B8"/>
    <mergeCell ref="D7:D8"/>
    <mergeCell ref="M7:N7"/>
    <mergeCell ref="A10:A16"/>
    <mergeCell ref="B10:B12"/>
    <mergeCell ref="S11:T11"/>
    <mergeCell ref="K14:L14"/>
    <mergeCell ref="B15:B16"/>
    <mergeCell ref="D15:D16"/>
    <mergeCell ref="M15:N15"/>
  </mergeCells>
  <conditionalFormatting sqref="F7">
    <cfRule type="cellIs" dxfId="3" priority="2" operator="lessThan">
      <formula>8</formula>
    </cfRule>
  </conditionalFormatting>
  <conditionalFormatting sqref="F15">
    <cfRule type="cellIs" dxfId="2" priority="1" operator="lessThan">
      <formula>8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BDB6-36FF-4846-9CDF-D9BC36B28208}">
  <sheetPr>
    <tabColor rgb="FFC00000"/>
  </sheetPr>
  <dimension ref="A1:AB27"/>
  <sheetViews>
    <sheetView tabSelected="1" zoomScale="70" zoomScaleNormal="70" workbookViewId="0">
      <selection activeCell="D3" sqref="D3"/>
    </sheetView>
  </sheetViews>
  <sheetFormatPr defaultColWidth="8.84375" defaultRowHeight="12.45" x14ac:dyDescent="0.4"/>
  <cols>
    <col min="1" max="1" width="3.4609375" style="9" customWidth="1"/>
    <col min="2" max="2" width="7" style="9" bestFit="1" customWidth="1"/>
    <col min="3" max="3" width="7" style="9" customWidth="1"/>
    <col min="4" max="4" width="9" style="9" bestFit="1" customWidth="1"/>
    <col min="5" max="5" width="9.69140625" style="9" customWidth="1"/>
    <col min="6" max="6" width="10" style="9" customWidth="1"/>
    <col min="7" max="7" width="9.69140625" style="9" customWidth="1"/>
    <col min="8" max="8" width="12.53515625" style="9" bestFit="1" customWidth="1"/>
    <col min="9" max="9" width="11.3046875" style="9" bestFit="1" customWidth="1"/>
    <col min="10" max="10" width="7.4609375" style="9" bestFit="1" customWidth="1"/>
    <col min="11" max="11" width="10.3046875" style="9" bestFit="1" customWidth="1"/>
    <col min="12" max="12" width="7.3046875" style="9" bestFit="1" customWidth="1"/>
    <col min="13" max="13" width="8.07421875" style="9" bestFit="1" customWidth="1"/>
    <col min="14" max="14" width="11.84375" style="9" bestFit="1" customWidth="1"/>
    <col min="15" max="15" width="10" style="9" customWidth="1"/>
    <col min="16" max="16" width="7.69140625" style="9" hidden="1" customWidth="1"/>
    <col min="17" max="17" width="10.4609375" style="9" hidden="1" customWidth="1"/>
    <col min="18" max="18" width="1.23046875" style="1" customWidth="1"/>
    <col min="19" max="19" width="26.3046875" style="9" bestFit="1" customWidth="1"/>
    <col min="20" max="20" width="14.69140625" style="9" customWidth="1"/>
    <col min="21" max="21" width="8.84375" style="9"/>
    <col min="22" max="22" width="2.4609375" style="9" customWidth="1"/>
    <col min="23" max="23" width="8.84375" style="9"/>
    <col min="24" max="24" width="17.921875" style="9" customWidth="1"/>
    <col min="25" max="16384" width="8.84375" style="9"/>
  </cols>
  <sheetData>
    <row r="1" spans="1:28" s="3" customFormat="1" ht="50.15" thickBot="1" x14ac:dyDescent="0.45">
      <c r="A1" s="25"/>
      <c r="B1" s="26" t="s">
        <v>0</v>
      </c>
      <c r="C1" s="27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8" t="s">
        <v>8</v>
      </c>
      <c r="K1" s="26" t="s">
        <v>9</v>
      </c>
      <c r="L1" s="28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9" t="s">
        <v>15</v>
      </c>
      <c r="R1" s="30"/>
      <c r="S1" s="31"/>
      <c r="T1" s="32" t="s">
        <v>16</v>
      </c>
      <c r="U1" s="32"/>
      <c r="V1" s="32"/>
      <c r="W1" s="33" t="s">
        <v>17</v>
      </c>
      <c r="X1" s="33" t="s">
        <v>18</v>
      </c>
      <c r="Y1" s="33"/>
      <c r="Z1" s="2"/>
    </row>
    <row r="2" spans="1:28" x14ac:dyDescent="0.4">
      <c r="A2" s="34" t="s">
        <v>19</v>
      </c>
      <c r="B2" s="35">
        <f>D5</f>
        <v>0</v>
      </c>
      <c r="C2" s="36" t="s">
        <v>20</v>
      </c>
      <c r="D2" s="4"/>
      <c r="E2" s="4"/>
      <c r="F2" s="150">
        <f>E2*D2</f>
        <v>0</v>
      </c>
      <c r="G2" s="4"/>
      <c r="H2" s="149" t="str">
        <f>IFERROR(F2/$F$5,"-")</f>
        <v>-</v>
      </c>
      <c r="I2" s="144">
        <f>F2*G2</f>
        <v>0</v>
      </c>
      <c r="J2" s="144" t="str">
        <f>IFERROR(L2/K2,"-")</f>
        <v>-</v>
      </c>
      <c r="K2" s="5">
        <v>0</v>
      </c>
      <c r="L2" s="144">
        <f>M2*E2*D2</f>
        <v>0</v>
      </c>
      <c r="M2" s="6"/>
      <c r="N2" s="144">
        <f>G2+M2</f>
        <v>0</v>
      </c>
      <c r="O2" s="144">
        <f>N2*F2</f>
        <v>0</v>
      </c>
      <c r="P2" s="144">
        <f>I2-32%*I2</f>
        <v>0</v>
      </c>
      <c r="Q2" s="159">
        <f>P2+M2*F2</f>
        <v>0</v>
      </c>
      <c r="R2" s="77"/>
      <c r="S2" s="138" t="s">
        <v>21</v>
      </c>
      <c r="T2" s="8"/>
      <c r="U2" s="79"/>
      <c r="V2" s="145"/>
      <c r="W2" s="81"/>
      <c r="X2" s="81"/>
      <c r="Y2" s="81"/>
      <c r="Z2" s="1"/>
    </row>
    <row r="3" spans="1:28" ht="14.4" customHeight="1" x14ac:dyDescent="0.4">
      <c r="A3" s="37"/>
      <c r="B3" s="38"/>
      <c r="C3" s="39" t="s">
        <v>22</v>
      </c>
      <c r="D3" s="10"/>
      <c r="E3" s="10"/>
      <c r="F3" s="69">
        <f>E3*D3</f>
        <v>0</v>
      </c>
      <c r="G3" s="10"/>
      <c r="H3" s="72" t="str">
        <f t="shared" ref="H3:H4" si="0">IFERROR(F3/$F$5,"-")</f>
        <v>-</v>
      </c>
      <c r="I3" s="69">
        <f>F3*G3</f>
        <v>0</v>
      </c>
      <c r="J3" s="73" t="str">
        <f>IFERROR(L3/K3,"-")</f>
        <v>-</v>
      </c>
      <c r="K3" s="11">
        <v>0</v>
      </c>
      <c r="L3" s="148">
        <f>M3*E3*D3</f>
        <v>0</v>
      </c>
      <c r="M3" s="12"/>
      <c r="N3" s="73">
        <f>G3+M3</f>
        <v>0</v>
      </c>
      <c r="O3" s="73">
        <f>N3*F3</f>
        <v>0</v>
      </c>
      <c r="P3" s="73">
        <f>I3-32%*I3</f>
        <v>0</v>
      </c>
      <c r="Q3" s="76">
        <f>P3+M3*F3</f>
        <v>0</v>
      </c>
      <c r="R3" s="77"/>
      <c r="S3" s="140" t="s">
        <v>23</v>
      </c>
      <c r="T3" s="141"/>
      <c r="U3" s="142">
        <f>O7*T2</f>
        <v>0</v>
      </c>
      <c r="V3" s="146"/>
      <c r="W3" s="147" t="str">
        <f>IFERROR(X3/O7,"-")</f>
        <v>-</v>
      </c>
      <c r="X3" s="1"/>
      <c r="Y3" s="81"/>
      <c r="Z3" s="1"/>
    </row>
    <row r="4" spans="1:28" ht="14.4" customHeight="1" x14ac:dyDescent="0.4">
      <c r="A4" s="37"/>
      <c r="B4" s="40"/>
      <c r="C4" s="39" t="s">
        <v>24</v>
      </c>
      <c r="D4" s="10"/>
      <c r="E4" s="10"/>
      <c r="F4" s="70">
        <f>E4*D4</f>
        <v>0</v>
      </c>
      <c r="G4" s="10"/>
      <c r="H4" s="72" t="str">
        <f t="shared" si="0"/>
        <v>-</v>
      </c>
      <c r="I4" s="73">
        <f>F4*G4</f>
        <v>0</v>
      </c>
      <c r="J4" s="148"/>
      <c r="K4" s="11"/>
      <c r="L4" s="148">
        <f>M4*E4*D4</f>
        <v>0</v>
      </c>
      <c r="M4" s="13"/>
      <c r="N4" s="69">
        <f>G4+M4</f>
        <v>0</v>
      </c>
      <c r="O4" s="73">
        <f>N4*F4</f>
        <v>0</v>
      </c>
      <c r="P4" s="73">
        <f>I4-32%*I4</f>
        <v>0</v>
      </c>
      <c r="Q4" s="76">
        <f>P4+M4*F4</f>
        <v>0</v>
      </c>
      <c r="R4" s="77"/>
      <c r="S4" s="78" t="s">
        <v>25</v>
      </c>
      <c r="T4" s="10"/>
      <c r="U4" s="131"/>
      <c r="V4" s="79"/>
      <c r="W4" s="81"/>
      <c r="X4" s="81"/>
      <c r="Y4" s="81"/>
      <c r="Z4" s="14"/>
    </row>
    <row r="5" spans="1:28" ht="14.4" customHeight="1" thickBot="1" x14ac:dyDescent="0.45">
      <c r="A5" s="37"/>
      <c r="B5" s="41" t="s">
        <v>26</v>
      </c>
      <c r="C5" s="42"/>
      <c r="D5" s="69">
        <f>SUM(D2:D4)</f>
        <v>0</v>
      </c>
      <c r="E5" s="44"/>
      <c r="F5" s="70">
        <f>SUM(F2:F4)</f>
        <v>0</v>
      </c>
      <c r="G5" s="71"/>
      <c r="H5" s="72">
        <f>SUM(H2:H4)</f>
        <v>0</v>
      </c>
      <c r="I5" s="73">
        <f>SUM(I2:I4)</f>
        <v>0</v>
      </c>
      <c r="J5" s="74">
        <f>SUM(J2:J4)</f>
        <v>0</v>
      </c>
      <c r="K5" s="44"/>
      <c r="L5" s="74">
        <f>SUM(L2:L4)</f>
        <v>0</v>
      </c>
      <c r="M5" s="73">
        <f>SUM(M2:M4)</f>
        <v>0</v>
      </c>
      <c r="N5" s="75" t="str">
        <f>IFERROR(G7+M5,"-")</f>
        <v>-</v>
      </c>
      <c r="O5" s="73">
        <f>SUM(O2:O4)</f>
        <v>0</v>
      </c>
      <c r="P5" s="73">
        <f>SUM(P2:P4)</f>
        <v>0</v>
      </c>
      <c r="Q5" s="76">
        <f>SUM(Q2:Q4)</f>
        <v>0</v>
      </c>
      <c r="R5" s="77"/>
      <c r="S5" s="78" t="s">
        <v>27</v>
      </c>
      <c r="T5" s="79" t="s">
        <v>28</v>
      </c>
      <c r="U5" s="80">
        <f>U3-T4</f>
        <v>0</v>
      </c>
      <c r="V5" s="79"/>
      <c r="W5" s="81"/>
      <c r="X5" s="81"/>
      <c r="Y5" s="81"/>
      <c r="Z5" s="1"/>
    </row>
    <row r="6" spans="1:28" ht="15" customHeight="1" thickBot="1" x14ac:dyDescent="0.45">
      <c r="A6" s="37"/>
      <c r="B6" s="43"/>
      <c r="C6" s="44"/>
      <c r="D6" s="44"/>
      <c r="E6" s="82" t="s">
        <v>29</v>
      </c>
      <c r="F6" s="83" t="str">
        <f>IFERROR(F5/D5,"-")</f>
        <v>-</v>
      </c>
      <c r="G6" s="84" t="s">
        <v>30</v>
      </c>
      <c r="H6" s="85" t="s">
        <v>31</v>
      </c>
      <c r="I6" s="86" t="str">
        <f>IFERROR(I5/B2,"-")</f>
        <v>-</v>
      </c>
      <c r="J6" s="87" t="str">
        <f>IFERROR(J5/I5,"-")</f>
        <v>-</v>
      </c>
      <c r="K6" s="88" t="s">
        <v>32</v>
      </c>
      <c r="L6" s="89"/>
      <c r="M6" s="44"/>
      <c r="N6" s="44"/>
      <c r="O6" s="74" t="str">
        <f>IFERROR(O5/F5,"-")</f>
        <v>-</v>
      </c>
      <c r="P6" s="44"/>
      <c r="Q6" s="90" t="e">
        <f>Q5/F5</f>
        <v>#DIV/0!</v>
      </c>
      <c r="R6" s="77"/>
      <c r="S6" s="91" t="s">
        <v>33</v>
      </c>
      <c r="T6" s="79"/>
      <c r="U6" s="80">
        <f>U3*0.72</f>
        <v>0</v>
      </c>
      <c r="V6" s="79"/>
      <c r="W6" s="81"/>
      <c r="X6" s="81"/>
      <c r="Y6" s="81"/>
      <c r="Z6" s="1"/>
    </row>
    <row r="7" spans="1:28" ht="15" customHeight="1" thickBot="1" x14ac:dyDescent="0.45">
      <c r="A7" s="37"/>
      <c r="B7" s="45" t="s">
        <v>34</v>
      </c>
      <c r="C7" s="46"/>
      <c r="D7" s="23"/>
      <c r="E7" s="82" t="s">
        <v>35</v>
      </c>
      <c r="F7" s="83" t="str">
        <f>IFERROR(F5/D7,"-")</f>
        <v>-</v>
      </c>
      <c r="G7" s="122" t="str">
        <f>IFERROR(I5/F5,"-")</f>
        <v>-</v>
      </c>
      <c r="H7" s="123" t="s">
        <v>36</v>
      </c>
      <c r="I7" s="124" t="str">
        <f>IFERROR(I5/D7,"-")</f>
        <v>-</v>
      </c>
      <c r="J7" s="44"/>
      <c r="K7" s="108" t="s">
        <v>37</v>
      </c>
      <c r="L7" s="44"/>
      <c r="M7" s="109" t="s">
        <v>38</v>
      </c>
      <c r="N7" s="110"/>
      <c r="O7" s="111">
        <f>O5*21.1</f>
        <v>0</v>
      </c>
      <c r="P7" s="112"/>
      <c r="Q7" s="111">
        <f>Q5*21.1</f>
        <v>0</v>
      </c>
      <c r="R7" s="77"/>
      <c r="S7" s="78" t="s">
        <v>39</v>
      </c>
      <c r="T7" s="79"/>
      <c r="U7" s="80">
        <f>U3*1.23</f>
        <v>0</v>
      </c>
      <c r="V7" s="79"/>
      <c r="W7" s="81"/>
      <c r="X7" s="81"/>
      <c r="Y7" s="81"/>
      <c r="Z7" s="1"/>
    </row>
    <row r="8" spans="1:28" ht="15" customHeight="1" thickBot="1" x14ac:dyDescent="0.45">
      <c r="A8" s="47"/>
      <c r="B8" s="48"/>
      <c r="C8" s="49"/>
      <c r="D8" s="24"/>
      <c r="E8" s="125" t="s">
        <v>40</v>
      </c>
      <c r="F8" s="126" t="e">
        <f>F7/8</f>
        <v>#VALUE!</v>
      </c>
      <c r="G8" s="127"/>
      <c r="H8" s="127"/>
      <c r="I8" s="127"/>
      <c r="J8" s="127"/>
      <c r="K8" s="117">
        <f>O7*10.5</f>
        <v>0</v>
      </c>
      <c r="L8" s="127"/>
      <c r="M8" s="127"/>
      <c r="N8" s="127" t="s">
        <v>9</v>
      </c>
      <c r="O8" s="128" t="str">
        <f>IFERROR(O7/((I5+J5-J4)*21.1),"-")</f>
        <v>-</v>
      </c>
      <c r="P8" s="129" t="e">
        <f>P5/F5</f>
        <v>#DIV/0!</v>
      </c>
      <c r="Q8" s="130"/>
      <c r="R8" s="77"/>
      <c r="S8" s="78" t="s">
        <v>41</v>
      </c>
      <c r="T8" s="121" t="str">
        <f>IFERROR(U7/O7,"-")</f>
        <v>-</v>
      </c>
      <c r="U8" s="131"/>
      <c r="V8" s="79"/>
      <c r="W8" s="81"/>
      <c r="X8" s="81"/>
      <c r="Y8" s="81"/>
      <c r="Z8" s="15"/>
      <c r="AA8" s="16"/>
      <c r="AB8" s="17"/>
    </row>
    <row r="9" spans="1:28" ht="7.85" customHeight="1" thickBot="1" x14ac:dyDescent="0.45">
      <c r="A9" s="50"/>
      <c r="B9" s="51"/>
      <c r="C9" s="5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7"/>
      <c r="S9" s="7"/>
      <c r="T9" s="1"/>
      <c r="U9" s="15"/>
      <c r="V9" s="1"/>
      <c r="W9" s="1"/>
      <c r="X9" s="1"/>
      <c r="Y9" s="1"/>
      <c r="Z9" s="1"/>
    </row>
    <row r="10" spans="1:28" ht="16.3" customHeight="1" x14ac:dyDescent="0.4">
      <c r="A10" s="53" t="s">
        <v>42</v>
      </c>
      <c r="B10" s="54">
        <f>D13</f>
        <v>0</v>
      </c>
      <c r="C10" s="55" t="s">
        <v>20</v>
      </c>
      <c r="D10" s="4"/>
      <c r="E10" s="19"/>
      <c r="F10" s="132">
        <f>E10*D10</f>
        <v>0</v>
      </c>
      <c r="G10" s="132">
        <f>G2</f>
        <v>0</v>
      </c>
      <c r="H10" s="133" t="str">
        <f>IFERROR(F10/$F$5,"-")</f>
        <v>-</v>
      </c>
      <c r="I10" s="134">
        <f>F10*G10</f>
        <v>0</v>
      </c>
      <c r="J10" s="134" t="str">
        <f>IFERROR(L10/K10,"-")</f>
        <v>-</v>
      </c>
      <c r="K10" s="20"/>
      <c r="L10" s="134">
        <f>M10*E10*D10</f>
        <v>0</v>
      </c>
      <c r="M10" s="6"/>
      <c r="N10" s="134">
        <f>G10+M10</f>
        <v>0</v>
      </c>
      <c r="O10" s="134">
        <f>N10*F10</f>
        <v>0</v>
      </c>
      <c r="P10" s="134">
        <f>I10-32%*I10</f>
        <v>0</v>
      </c>
      <c r="Q10" s="137">
        <f>P10+M10*F10</f>
        <v>0</v>
      </c>
      <c r="R10" s="77"/>
      <c r="S10" s="138" t="s">
        <v>21</v>
      </c>
      <c r="T10" s="139">
        <f>T2</f>
        <v>0</v>
      </c>
      <c r="U10" s="131"/>
      <c r="V10" s="79"/>
      <c r="W10" s="1"/>
      <c r="X10" s="1"/>
      <c r="Y10" s="1"/>
      <c r="Z10" s="1"/>
    </row>
    <row r="11" spans="1:28" ht="14.4" customHeight="1" x14ac:dyDescent="0.4">
      <c r="A11" s="56"/>
      <c r="B11" s="57"/>
      <c r="C11" s="58" t="s">
        <v>22</v>
      </c>
      <c r="D11" s="10"/>
      <c r="E11" s="13"/>
      <c r="F11" s="135">
        <f>E11*D11</f>
        <v>0</v>
      </c>
      <c r="G11" s="92">
        <f>G3</f>
        <v>0</v>
      </c>
      <c r="H11" s="94" t="str">
        <f t="shared" ref="H11:H12" si="1">IFERROR(F11/$F$5,"-")</f>
        <v>-</v>
      </c>
      <c r="I11" s="95">
        <f>F11*G11</f>
        <v>0</v>
      </c>
      <c r="J11" s="95" t="str">
        <f>IFERROR(L11/K11,"-")</f>
        <v>-</v>
      </c>
      <c r="K11" s="21"/>
      <c r="L11" s="136">
        <f>M11*E11*D11</f>
        <v>0</v>
      </c>
      <c r="M11" s="12"/>
      <c r="N11" s="95">
        <f>G11+M11</f>
        <v>0</v>
      </c>
      <c r="O11" s="95">
        <f>N11*F11</f>
        <v>0</v>
      </c>
      <c r="P11" s="95">
        <f>I11-32%*I11</f>
        <v>0</v>
      </c>
      <c r="Q11" s="97">
        <f>P11+M11*F11</f>
        <v>0</v>
      </c>
      <c r="R11" s="77"/>
      <c r="S11" s="140" t="s">
        <v>23</v>
      </c>
      <c r="T11" s="141"/>
      <c r="U11" s="142">
        <f>O15*T10</f>
        <v>0</v>
      </c>
      <c r="V11" s="79"/>
      <c r="W11" s="1"/>
      <c r="X11" s="1"/>
      <c r="Y11" s="1"/>
      <c r="Z11" s="1"/>
    </row>
    <row r="12" spans="1:28" ht="14.4" customHeight="1" x14ac:dyDescent="0.4">
      <c r="A12" s="56"/>
      <c r="B12" s="59"/>
      <c r="C12" s="58" t="s">
        <v>24</v>
      </c>
      <c r="D12" s="10"/>
      <c r="E12" s="13"/>
      <c r="F12" s="93">
        <f>E12*D12</f>
        <v>0</v>
      </c>
      <c r="G12" s="92">
        <f>G4</f>
        <v>0</v>
      </c>
      <c r="H12" s="94" t="str">
        <f t="shared" si="1"/>
        <v>-</v>
      </c>
      <c r="I12" s="95">
        <f>F12*G12</f>
        <v>0</v>
      </c>
      <c r="J12" s="136"/>
      <c r="K12" s="21"/>
      <c r="L12" s="136">
        <f>M12*E12*D12</f>
        <v>0</v>
      </c>
      <c r="M12" s="13"/>
      <c r="N12" s="92">
        <f>G12+M12</f>
        <v>0</v>
      </c>
      <c r="O12" s="92">
        <f>N12*F12</f>
        <v>0</v>
      </c>
      <c r="P12" s="95">
        <f>I12-32%*I12</f>
        <v>0</v>
      </c>
      <c r="Q12" s="97">
        <f>P12+M12*F12</f>
        <v>0</v>
      </c>
      <c r="R12" s="77"/>
      <c r="S12" s="78" t="s">
        <v>25</v>
      </c>
      <c r="T12" s="143">
        <f>T4</f>
        <v>0</v>
      </c>
      <c r="U12" s="131"/>
      <c r="V12" s="79"/>
      <c r="W12" s="1"/>
      <c r="X12" s="1"/>
      <c r="Y12" s="1"/>
      <c r="Z12" s="1"/>
    </row>
    <row r="13" spans="1:28" ht="14.4" customHeight="1" thickBot="1" x14ac:dyDescent="0.45">
      <c r="A13" s="56"/>
      <c r="B13" s="60" t="s">
        <v>26</v>
      </c>
      <c r="C13" s="61"/>
      <c r="D13" s="92">
        <f>SUM(D10:D12)</f>
        <v>0</v>
      </c>
      <c r="E13" s="63"/>
      <c r="F13" s="93">
        <f>SUM(F10:F12)</f>
        <v>0</v>
      </c>
      <c r="G13" s="63"/>
      <c r="H13" s="94">
        <f>SUM(H10:H12)</f>
        <v>0</v>
      </c>
      <c r="I13" s="95">
        <f>SUM(I10:I12)</f>
        <v>0</v>
      </c>
      <c r="J13" s="95">
        <f>SUM(J10:J12)</f>
        <v>0</v>
      </c>
      <c r="K13" s="63"/>
      <c r="L13" s="95">
        <f>SUM(L10:L12)</f>
        <v>0</v>
      </c>
      <c r="M13" s="95">
        <f>SUM(M10:M12)</f>
        <v>0</v>
      </c>
      <c r="N13" s="96" t="str">
        <f>IFERROR(G15+M13,"-")</f>
        <v>-</v>
      </c>
      <c r="O13" s="95">
        <f>SUM(O10:O12)</f>
        <v>0</v>
      </c>
      <c r="P13" s="95">
        <f>SUM(P10:P12)</f>
        <v>0</v>
      </c>
      <c r="Q13" s="97">
        <f>SUM(Q10:Q12)</f>
        <v>0</v>
      </c>
      <c r="R13" s="77"/>
      <c r="S13" s="78" t="s">
        <v>27</v>
      </c>
      <c r="T13" s="79"/>
      <c r="U13" s="80">
        <f>U11-T12</f>
        <v>0</v>
      </c>
      <c r="V13" s="79"/>
      <c r="W13" s="1"/>
      <c r="X13" s="1"/>
      <c r="Y13" s="1"/>
      <c r="Z13" s="1"/>
    </row>
    <row r="14" spans="1:28" ht="15" customHeight="1" thickBot="1" x14ac:dyDescent="0.45">
      <c r="A14" s="56"/>
      <c r="B14" s="62"/>
      <c r="C14" s="63"/>
      <c r="D14" s="63"/>
      <c r="E14" s="98" t="s">
        <v>29</v>
      </c>
      <c r="F14" s="99" t="str">
        <f>IFERROR(F13/D13,"-")</f>
        <v>-</v>
      </c>
      <c r="G14" s="100" t="s">
        <v>30</v>
      </c>
      <c r="H14" s="101" t="s">
        <v>31</v>
      </c>
      <c r="I14" s="154" t="str">
        <f>IFERROR(I13/B10,"-")</f>
        <v>-</v>
      </c>
      <c r="J14" s="102" t="str">
        <f>IFERROR(J13/I13,"-")</f>
        <v>-</v>
      </c>
      <c r="K14" s="103" t="s">
        <v>32</v>
      </c>
      <c r="L14" s="104"/>
      <c r="M14" s="63"/>
      <c r="N14" s="63"/>
      <c r="O14" s="105" t="str">
        <f>IFERROR(O13/F13,"-")</f>
        <v>-</v>
      </c>
      <c r="P14" s="63"/>
      <c r="Q14" s="106" t="e">
        <f>Q13/F13</f>
        <v>#DIV/0!</v>
      </c>
      <c r="R14" s="77"/>
      <c r="S14" s="91" t="s">
        <v>33</v>
      </c>
      <c r="T14" s="79"/>
      <c r="U14" s="80">
        <f>U11*0.72</f>
        <v>0</v>
      </c>
      <c r="V14" s="79"/>
      <c r="W14" s="1"/>
      <c r="X14" s="1"/>
      <c r="Y14" s="1"/>
      <c r="Z14" s="1"/>
    </row>
    <row r="15" spans="1:28" ht="15" customHeight="1" thickBot="1" x14ac:dyDescent="0.45">
      <c r="A15" s="56"/>
      <c r="B15" s="64" t="s">
        <v>34</v>
      </c>
      <c r="C15" s="65"/>
      <c r="D15" s="107">
        <f>D7</f>
        <v>0</v>
      </c>
      <c r="E15" s="98" t="s">
        <v>35</v>
      </c>
      <c r="F15" s="99" t="str">
        <f>IFERROR(F13/D15,"-")</f>
        <v>-</v>
      </c>
      <c r="G15" s="93" t="str">
        <f>IFERROR(I13/F13,"-")</f>
        <v>-</v>
      </c>
      <c r="H15" s="101" t="s">
        <v>36</v>
      </c>
      <c r="I15" s="156" t="str">
        <f>IFERROR(I13/D15,"-")</f>
        <v>-</v>
      </c>
      <c r="J15" s="63"/>
      <c r="K15" s="108" t="s">
        <v>37</v>
      </c>
      <c r="L15" s="63"/>
      <c r="M15" s="109" t="s">
        <v>43</v>
      </c>
      <c r="N15" s="110"/>
      <c r="O15" s="111">
        <f>O13*21.1</f>
        <v>0</v>
      </c>
      <c r="P15" s="112"/>
      <c r="Q15" s="111">
        <f>Q13*21.1</f>
        <v>0</v>
      </c>
      <c r="R15" s="77"/>
      <c r="S15" s="78" t="s">
        <v>39</v>
      </c>
      <c r="T15" s="79"/>
      <c r="U15" s="80">
        <f>U11*1.23</f>
        <v>0</v>
      </c>
      <c r="V15" s="79"/>
      <c r="W15" s="1"/>
      <c r="X15" s="1"/>
      <c r="Y15" s="1"/>
      <c r="Z15" s="1"/>
    </row>
    <row r="16" spans="1:28" ht="15" customHeight="1" thickBot="1" x14ac:dyDescent="0.45">
      <c r="A16" s="66"/>
      <c r="B16" s="67"/>
      <c r="C16" s="68"/>
      <c r="D16" s="113"/>
      <c r="E16" s="114" t="s">
        <v>40</v>
      </c>
      <c r="F16" s="115" t="e">
        <f>F15/8</f>
        <v>#VALUE!</v>
      </c>
      <c r="G16" s="116"/>
      <c r="H16" s="116"/>
      <c r="I16" s="116"/>
      <c r="J16" s="116"/>
      <c r="K16" s="117">
        <f>O15*10.5</f>
        <v>0</v>
      </c>
      <c r="L16" s="116"/>
      <c r="M16" s="116"/>
      <c r="N16" s="116" t="s">
        <v>9</v>
      </c>
      <c r="O16" s="118" t="str">
        <f>IFERROR(O15/((I13+J13-J12)*21.1),"-")</f>
        <v>-</v>
      </c>
      <c r="P16" s="119" t="e">
        <f>P13/F13</f>
        <v>#DIV/0!</v>
      </c>
      <c r="Q16" s="120"/>
      <c r="R16" s="77"/>
      <c r="S16" s="79"/>
      <c r="T16" s="121" t="str">
        <f>IFERROR(U15/O15,"-")</f>
        <v>-</v>
      </c>
      <c r="U16" s="79"/>
      <c r="V16" s="79"/>
      <c r="W16" s="1"/>
      <c r="X16" s="1"/>
      <c r="Y16" s="1"/>
      <c r="Z16" s="1"/>
    </row>
    <row r="17" spans="1:26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7"/>
      <c r="S17" s="1"/>
      <c r="T17" s="1"/>
      <c r="U17" s="1"/>
      <c r="V17" s="1"/>
      <c r="W17" s="1"/>
      <c r="X17" s="1"/>
      <c r="Y17" s="1"/>
      <c r="Z17" s="1"/>
    </row>
    <row r="18" spans="1:26" ht="55.3" customHeight="1" x14ac:dyDescent="0.4">
      <c r="A18" s="7"/>
      <c r="B18" s="22" t="s">
        <v>45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1:26" x14ac:dyDescent="0.4">
      <c r="A19" s="7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1:26" x14ac:dyDescent="0.4">
      <c r="A20" s="7"/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1:26" x14ac:dyDescent="0.4">
      <c r="A21" s="7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1:26" x14ac:dyDescent="0.4">
      <c r="A22" s="7"/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1:26" x14ac:dyDescent="0.4">
      <c r="A23" s="7"/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1:26" x14ac:dyDescent="0.4">
      <c r="A24" s="7"/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1:26" x14ac:dyDescent="0.4">
      <c r="A25" s="7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1:26" x14ac:dyDescent="0.4">
      <c r="A26" s="7"/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1:26" x14ac:dyDescent="0.4">
      <c r="A27" s="7"/>
      <c r="B27" s="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</sheetData>
  <sheetProtection algorithmName="SHA-512" hashValue="8cCdJKto0qHFi0gWFU+3fNmZVXjaSAjqDiF67ZkMMLw7UAeUaxm18b77pUMpBAk4NwcHBLMSZi38SP0CCXxeSQ==" saltValue="pmMHBS+XuB/USoFtY6YGAQ==" spinCount="100000" sheet="1" formatCells="0" formatColumns="0" formatRows="0" insertColumns="0" insertRows="0" insertHyperlinks="0" deleteColumns="0" deleteRows="0" sort="0" autoFilter="0" pivotTables="0"/>
  <mergeCells count="15">
    <mergeCell ref="A2:A8"/>
    <mergeCell ref="B2:B4"/>
    <mergeCell ref="S3:T3"/>
    <mergeCell ref="K6:L6"/>
    <mergeCell ref="B7:B8"/>
    <mergeCell ref="D7:D8"/>
    <mergeCell ref="M7:N7"/>
    <mergeCell ref="B18:O18"/>
    <mergeCell ref="A10:A16"/>
    <mergeCell ref="B10:B12"/>
    <mergeCell ref="S11:T11"/>
    <mergeCell ref="K14:L14"/>
    <mergeCell ref="B15:B16"/>
    <mergeCell ref="D15:D16"/>
    <mergeCell ref="M15:N15"/>
  </mergeCells>
  <conditionalFormatting sqref="F7">
    <cfRule type="cellIs" dxfId="1" priority="2" operator="lessThan">
      <formula>8</formula>
    </cfRule>
  </conditionalFormatting>
  <conditionalFormatting sqref="F15">
    <cfRule type="cellIs" dxfId="0" priority="1" operator="lessThan">
      <formula>8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DS </vt:lpstr>
      <vt:lpstr>Kalkulacja II 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Kordalewski</dc:creator>
  <cp:lastModifiedBy>Wojciech Kordalewski</cp:lastModifiedBy>
  <dcterms:created xsi:type="dcterms:W3CDTF">2021-09-14T15:50:15Z</dcterms:created>
  <dcterms:modified xsi:type="dcterms:W3CDTF">2021-09-15T21:21:01Z</dcterms:modified>
</cp:coreProperties>
</file>