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5" windowWidth="15195" windowHeight="8445"/>
  </bookViews>
  <sheets>
    <sheet name="Sheet1" sheetId="1" r:id="rId1"/>
  </sheets>
  <calcPr calcId="125725" iterate="1"/>
</workbook>
</file>

<file path=xl/calcChain.xml><?xml version="1.0" encoding="utf-8"?>
<calcChain xmlns="http://schemas.openxmlformats.org/spreadsheetml/2006/main">
  <c r="D29" i="1"/>
  <c r="C70" l="1"/>
  <c r="C89"/>
  <c r="C86"/>
  <c r="C81"/>
  <c r="C82" s="1"/>
  <c r="C68"/>
  <c r="C67"/>
  <c r="C65"/>
  <c r="C64"/>
  <c r="C63"/>
  <c r="C62"/>
  <c r="E49"/>
  <c r="E48"/>
  <c r="E47"/>
  <c r="D49"/>
  <c r="D48"/>
  <c r="D47"/>
  <c r="C49"/>
  <c r="C48"/>
  <c r="C47"/>
  <c r="I30"/>
  <c r="I31" s="1"/>
  <c r="H31"/>
  <c r="G31"/>
  <c r="F31"/>
  <c r="E31"/>
  <c r="C23"/>
  <c r="D21"/>
  <c r="E21"/>
  <c r="F21"/>
  <c r="G21"/>
  <c r="H21"/>
  <c r="I21"/>
  <c r="I20"/>
  <c r="D19"/>
  <c r="C15"/>
  <c r="C13"/>
  <c r="C84" l="1"/>
  <c r="C87" s="1"/>
  <c r="C83"/>
  <c r="D31"/>
  <c r="C33" s="1"/>
</calcChain>
</file>

<file path=xl/sharedStrings.xml><?xml version="1.0" encoding="utf-8"?>
<sst xmlns="http://schemas.openxmlformats.org/spreadsheetml/2006/main" count="74" uniqueCount="55">
  <si>
    <t>CORPORATE FINANCIAL STRATEGY, 4TH EDITION</t>
  </si>
  <si>
    <t>Adding value by borrowing in a declining company</t>
  </si>
  <si>
    <t>Terminal value</t>
  </si>
  <si>
    <t>Number of years</t>
  </si>
  <si>
    <t>After-tax borrowing rate</t>
  </si>
  <si>
    <t>Cost of equity</t>
  </si>
  <si>
    <t>Year 0</t>
  </si>
  <si>
    <t>Year 1</t>
  </si>
  <si>
    <t>Year 2</t>
  </si>
  <si>
    <t>Year 3</t>
  </si>
  <si>
    <t>Year 4</t>
  </si>
  <si>
    <t>Year 5</t>
  </si>
  <si>
    <t>Present value of TV at Ke</t>
  </si>
  <si>
    <t>Loan value to give TV, @ Kd</t>
  </si>
  <si>
    <t>Proof</t>
  </si>
  <si>
    <t>Borrow</t>
  </si>
  <si>
    <t>Repay out of asset proceeds</t>
  </si>
  <si>
    <t>IRR</t>
  </si>
  <si>
    <t>The shareholders, who can reinvest at a higher risk/return rate, are better off:</t>
  </si>
  <si>
    <t>Terminal value of 5 years @ Ke</t>
  </si>
  <si>
    <t>Number of shares in issue (million)</t>
  </si>
  <si>
    <t>Current share price (£)</t>
  </si>
  <si>
    <t>New equity to be raised (£m)</t>
  </si>
  <si>
    <t>Current debt level (£m)</t>
  </si>
  <si>
    <t>Rights issue price per share, £</t>
  </si>
  <si>
    <t>Current market capitalization</t>
  </si>
  <si>
    <t>New issue</t>
  </si>
  <si>
    <t>£m</t>
  </si>
  <si>
    <t>New capitalization</t>
  </si>
  <si>
    <t># shares</t>
  </si>
  <si>
    <t>share price, £</t>
  </si>
  <si>
    <t>Reducing risk perceptions and adding value</t>
  </si>
  <si>
    <t>Operating profit</t>
  </si>
  <si>
    <t>less, interest expense</t>
  </si>
  <si>
    <t>Interest rate, pre tax</t>
  </si>
  <si>
    <t>Tax rate</t>
  </si>
  <si>
    <t>Profit before tax</t>
  </si>
  <si>
    <t>Taxation</t>
  </si>
  <si>
    <t>Profit after tax</t>
  </si>
  <si>
    <t>Number of shares</t>
  </si>
  <si>
    <t>eps, £</t>
  </si>
  <si>
    <t>P/E multiple</t>
  </si>
  <si>
    <t>Share price</t>
  </si>
  <si>
    <t>Post-rights issue position</t>
  </si>
  <si>
    <t>Cost of debt reduces to</t>
  </si>
  <si>
    <t>Cost of equity reduces to</t>
  </si>
  <si>
    <t>Working Insight 10.2</t>
  </si>
  <si>
    <t>Working Insight 10.3</t>
  </si>
  <si>
    <t>Working Insight 10.4</t>
  </si>
  <si>
    <t>Working Insight 10.5</t>
  </si>
  <si>
    <t>WORKING INSIGHTS FOR CHAPTER 10 – DECLINING BUSINESS, A CASE FOR EUTHANASIA?</t>
  </si>
  <si>
    <t>Deep discount rights issue – Death or Glory plc</t>
  </si>
  <si>
    <t>i.e. if the initial sum is borrowed and interest accumulated to be paid in a lump sum at end of life, the transaction covers the cost of borrowing</t>
  </si>
  <si>
    <t>Shareholders invest in something else</t>
  </si>
  <si>
    <t>Rights issue, # shares for each existing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</si>
</sst>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#,##0_);\(#,##0\);\-_@"/>
    <numFmt numFmtId="165" formatCode="#,##0.00_);\(#,##0.00\);\-_@"/>
    <numFmt numFmtId="166" formatCode="_-* #,##0.0_-;\-* #,##0.0_-;_-* &quot;-&quot;??_-;_-@_-"/>
    <numFmt numFmtId="167" formatCode="_-* #,##0_-;\-* #,##0_-;_-* &quot;-&quot;??_-;_-@_-"/>
    <numFmt numFmtId="168" formatCode="_-* #,##0.000_-;\-* #,##0.000_-;_-* &quot;-&quot;??_-;_-@_-"/>
  </numFmts>
  <fonts count="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70C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/>
    <xf numFmtId="165" fontId="1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43" fontId="0" fillId="0" borderId="0" xfId="1" applyFont="1"/>
    <xf numFmtId="165" fontId="1" fillId="0" borderId="0" xfId="3"/>
    <xf numFmtId="0" fontId="4" fillId="0" borderId="0" xfId="0" applyFont="1"/>
    <xf numFmtId="0" fontId="4" fillId="0" borderId="0" xfId="0" applyFont="1" applyFill="1"/>
    <xf numFmtId="164" fontId="5" fillId="0" borderId="0" xfId="2" applyFont="1"/>
    <xf numFmtId="43" fontId="1" fillId="0" borderId="0" xfId="1" applyFont="1"/>
    <xf numFmtId="0" fontId="5" fillId="0" borderId="0" xfId="0" applyFont="1"/>
    <xf numFmtId="0" fontId="1" fillId="0" borderId="0" xfId="0" applyFont="1"/>
    <xf numFmtId="9" fontId="5" fillId="0" borderId="0" xfId="4" applyFont="1"/>
    <xf numFmtId="165" fontId="1" fillId="0" borderId="0" xfId="3" applyFill="1"/>
    <xf numFmtId="0" fontId="4" fillId="0" borderId="0" xfId="0" applyFont="1" applyAlignment="1">
      <alignment horizontal="right"/>
    </xf>
    <xf numFmtId="167" fontId="0" fillId="0" borderId="0" xfId="1" applyNumberFormat="1" applyFont="1"/>
    <xf numFmtId="167" fontId="0" fillId="0" borderId="0" xfId="0" applyNumberFormat="1"/>
    <xf numFmtId="164" fontId="0" fillId="0" borderId="0" xfId="0" applyNumberFormat="1"/>
    <xf numFmtId="167" fontId="0" fillId="0" borderId="1" xfId="0" applyNumberFormat="1" applyBorder="1"/>
    <xf numFmtId="9" fontId="0" fillId="0" borderId="0" xfId="0" applyNumberFormat="1"/>
    <xf numFmtId="164" fontId="0" fillId="0" borderId="1" xfId="0" applyNumberFormat="1" applyBorder="1"/>
    <xf numFmtId="43" fontId="5" fillId="0" borderId="0" xfId="1" applyFont="1"/>
    <xf numFmtId="166" fontId="5" fillId="0" borderId="0" xfId="1" applyNumberFormat="1" applyFont="1"/>
    <xf numFmtId="167" fontId="5" fillId="0" borderId="0" xfId="1" applyNumberFormat="1" applyFont="1"/>
    <xf numFmtId="167" fontId="0" fillId="0" borderId="1" xfId="1" applyNumberFormat="1" applyFont="1" applyBorder="1"/>
    <xf numFmtId="0" fontId="4" fillId="0" borderId="0" xfId="0" applyFont="1" applyAlignment="1">
      <alignment horizontal="right" wrapText="1"/>
    </xf>
    <xf numFmtId="167" fontId="5" fillId="0" borderId="2" xfId="1" applyNumberFormat="1" applyFont="1" applyBorder="1"/>
    <xf numFmtId="167" fontId="5" fillId="0" borderId="1" xfId="1" applyNumberFormat="1" applyFont="1" applyBorder="1"/>
    <xf numFmtId="167" fontId="1" fillId="0" borderId="0" xfId="1" applyNumberFormat="1" applyFont="1"/>
    <xf numFmtId="0" fontId="6" fillId="0" borderId="0" xfId="0" applyFont="1"/>
    <xf numFmtId="166" fontId="5" fillId="0" borderId="2" xfId="1" applyNumberFormat="1" applyFont="1" applyBorder="1"/>
    <xf numFmtId="166" fontId="5" fillId="0" borderId="1" xfId="1" applyNumberFormat="1" applyFont="1" applyBorder="1"/>
    <xf numFmtId="168" fontId="1" fillId="0" borderId="0" xfId="1" applyNumberFormat="1" applyFont="1"/>
  </cellXfs>
  <cellStyles count="5">
    <cellStyle name="Comma" xfId="1" builtinId="3"/>
    <cellStyle name="Finance_proper" xfId="2"/>
    <cellStyle name="Finance_proper_decimal" xfId="3"/>
    <cellStyle name="Normal" xfId="0" builtinId="0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EAEAEA"/>
      <rgbColor rgb="00FFCC00"/>
      <rgbColor rgb="00FF9900"/>
      <rgbColor rgb="00FF6600"/>
      <rgbColor rgb="00666699"/>
      <rgbColor rgb="00969696"/>
      <rgbColor rgb="00003366"/>
      <rgbColor rgb="00DDDDDD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9"/>
  <sheetViews>
    <sheetView tabSelected="1" workbookViewId="0">
      <selection activeCell="B15" sqref="B15"/>
    </sheetView>
  </sheetViews>
  <sheetFormatPr defaultRowHeight="12.75"/>
  <cols>
    <col min="1" max="1" width="1.5703125" style="3" customWidth="1"/>
    <col min="2" max="2" width="34" customWidth="1"/>
    <col min="3" max="3" width="10.28515625" bestFit="1" customWidth="1"/>
  </cols>
  <sheetData>
    <row r="1" spans="1:3">
      <c r="A1" s="3" t="s">
        <v>0</v>
      </c>
    </row>
    <row r="2" spans="1:3">
      <c r="A2" s="3" t="s">
        <v>50</v>
      </c>
      <c r="B2" s="2"/>
    </row>
    <row r="3" spans="1:3">
      <c r="B3" s="2"/>
    </row>
    <row r="4" spans="1:3">
      <c r="A4" s="3" t="s">
        <v>46</v>
      </c>
      <c r="B4" s="2"/>
    </row>
    <row r="5" spans="1:3">
      <c r="A5" s="4" t="s">
        <v>1</v>
      </c>
      <c r="B5" s="2"/>
      <c r="C5" s="2"/>
    </row>
    <row r="6" spans="1:3">
      <c r="A6" s="4"/>
      <c r="B6" s="2"/>
    </row>
    <row r="7" spans="1:3">
      <c r="A7" s="4"/>
      <c r="B7" s="2" t="s">
        <v>2</v>
      </c>
      <c r="C7" s="5">
        <v>100000</v>
      </c>
    </row>
    <row r="8" spans="1:3">
      <c r="A8" s="4"/>
      <c r="B8" s="6" t="s">
        <v>3</v>
      </c>
      <c r="C8" s="7">
        <v>5</v>
      </c>
    </row>
    <row r="9" spans="1:3">
      <c r="A9" s="4"/>
      <c r="B9" s="8" t="s">
        <v>4</v>
      </c>
      <c r="C9" s="9">
        <v>0.06</v>
      </c>
    </row>
    <row r="10" spans="1:3">
      <c r="A10" s="4"/>
      <c r="B10" s="10" t="s">
        <v>5</v>
      </c>
      <c r="C10" s="9">
        <v>0.1</v>
      </c>
    </row>
    <row r="11" spans="1:3">
      <c r="A11" s="4"/>
    </row>
    <row r="12" spans="1:3">
      <c r="A12" s="4"/>
    </row>
    <row r="13" spans="1:3">
      <c r="A13" s="4"/>
      <c r="B13" s="8" t="s">
        <v>12</v>
      </c>
      <c r="C13" s="12">
        <f>$C$7/(1+$C$10)^C8</f>
        <v>62092.132305915497</v>
      </c>
    </row>
    <row r="14" spans="1:3">
      <c r="A14" s="4"/>
    </row>
    <row r="15" spans="1:3">
      <c r="A15" s="4"/>
      <c r="B15" s="8" t="s">
        <v>13</v>
      </c>
      <c r="C15" s="12">
        <f>$C$7/(1+$C$9)^C8</f>
        <v>74725.817286605685</v>
      </c>
    </row>
    <row r="16" spans="1:3">
      <c r="A16" s="4"/>
    </row>
    <row r="17" spans="1:9">
      <c r="A17" s="4"/>
      <c r="B17" s="3" t="s">
        <v>14</v>
      </c>
    </row>
    <row r="18" spans="1:9">
      <c r="A18" s="4"/>
      <c r="D18" s="11" t="s">
        <v>6</v>
      </c>
      <c r="E18" s="11" t="s">
        <v>7</v>
      </c>
      <c r="F18" s="11" t="s">
        <v>8</v>
      </c>
      <c r="G18" s="11" t="s">
        <v>9</v>
      </c>
      <c r="H18" s="11" t="s">
        <v>10</v>
      </c>
      <c r="I18" s="11" t="s">
        <v>11</v>
      </c>
    </row>
    <row r="19" spans="1:9">
      <c r="A19" s="4"/>
      <c r="B19" s="8" t="s">
        <v>15</v>
      </c>
      <c r="D19" s="13">
        <f>C15</f>
        <v>74725.817286605685</v>
      </c>
    </row>
    <row r="20" spans="1:9">
      <c r="A20" s="4"/>
      <c r="B20" s="8" t="s">
        <v>16</v>
      </c>
      <c r="I20" s="14">
        <f>-C7</f>
        <v>-100000</v>
      </c>
    </row>
    <row r="21" spans="1:9">
      <c r="A21" s="4"/>
      <c r="D21" s="15">
        <f t="shared" ref="D21:I21" si="0">SUM(D19:D20)</f>
        <v>74725.817286605685</v>
      </c>
      <c r="E21" s="15">
        <f t="shared" si="0"/>
        <v>0</v>
      </c>
      <c r="F21" s="15">
        <f t="shared" si="0"/>
        <v>0</v>
      </c>
      <c r="G21" s="15">
        <f t="shared" si="0"/>
        <v>0</v>
      </c>
      <c r="H21" s="15">
        <f t="shared" si="0"/>
        <v>0</v>
      </c>
      <c r="I21" s="17">
        <f t="shared" si="0"/>
        <v>-100000</v>
      </c>
    </row>
    <row r="22" spans="1:9">
      <c r="A22" s="4"/>
    </row>
    <row r="23" spans="1:9">
      <c r="A23" s="4"/>
      <c r="B23" s="8" t="s">
        <v>17</v>
      </c>
      <c r="C23" s="16">
        <f>IRR(D21:I21)</f>
        <v>6.0000000000001164E-2</v>
      </c>
    </row>
    <row r="25" spans="1:9">
      <c r="B25" s="8" t="s">
        <v>52</v>
      </c>
    </row>
    <row r="26" spans="1:9">
      <c r="B26" s="8" t="s">
        <v>18</v>
      </c>
    </row>
    <row r="28" spans="1:9">
      <c r="D28" s="11" t="s">
        <v>6</v>
      </c>
      <c r="E28" s="11" t="s">
        <v>7</v>
      </c>
      <c r="F28" s="11" t="s">
        <v>8</v>
      </c>
      <c r="G28" s="11" t="s">
        <v>9</v>
      </c>
      <c r="H28" s="11" t="s">
        <v>10</v>
      </c>
      <c r="I28" s="11" t="s">
        <v>11</v>
      </c>
    </row>
    <row r="29" spans="1:9">
      <c r="B29" s="8" t="s">
        <v>53</v>
      </c>
      <c r="D29" s="13">
        <f>-C15</f>
        <v>-74725.817286605685</v>
      </c>
    </row>
    <row r="30" spans="1:9">
      <c r="B30" s="8" t="s">
        <v>19</v>
      </c>
      <c r="I30" s="14">
        <f>-D29*(1+$C$10)^C8</f>
        <v>120346.67599825136</v>
      </c>
    </row>
    <row r="31" spans="1:9">
      <c r="D31" s="15">
        <f t="shared" ref="D31" si="1">SUM(D29:D30)</f>
        <v>-74725.817286605685</v>
      </c>
      <c r="E31" s="15">
        <f t="shared" ref="E31" si="2">SUM(E29:E30)</f>
        <v>0</v>
      </c>
      <c r="F31" s="15">
        <f t="shared" ref="F31" si="3">SUM(F29:F30)</f>
        <v>0</v>
      </c>
      <c r="G31" s="15">
        <f t="shared" ref="G31" si="4">SUM(G29:G30)</f>
        <v>0</v>
      </c>
      <c r="H31" s="15">
        <f t="shared" ref="H31" si="5">SUM(H29:H30)</f>
        <v>0</v>
      </c>
      <c r="I31" s="17">
        <f t="shared" ref="I31" si="6">SUM(I29:I30)</f>
        <v>120346.67599825136</v>
      </c>
    </row>
    <row r="33" spans="1:5">
      <c r="B33" s="8" t="s">
        <v>17</v>
      </c>
      <c r="C33" s="16">
        <f>IRR(D31:I31)</f>
        <v>0.10000000000000017</v>
      </c>
    </row>
    <row r="36" spans="1:5">
      <c r="A36" s="3" t="s">
        <v>47</v>
      </c>
    </row>
    <row r="37" spans="1:5">
      <c r="A37" s="4" t="s">
        <v>51</v>
      </c>
    </row>
    <row r="39" spans="1:5">
      <c r="B39" s="8" t="s">
        <v>20</v>
      </c>
      <c r="C39" s="20">
        <v>500</v>
      </c>
    </row>
    <row r="40" spans="1:5">
      <c r="B40" s="8" t="s">
        <v>21</v>
      </c>
      <c r="C40" s="20">
        <v>1</v>
      </c>
    </row>
    <row r="41" spans="1:5">
      <c r="B41" s="8" t="s">
        <v>23</v>
      </c>
      <c r="C41" s="20">
        <v>1000</v>
      </c>
    </row>
    <row r="42" spans="1:5">
      <c r="B42" s="8" t="s">
        <v>22</v>
      </c>
      <c r="C42" s="20">
        <v>250</v>
      </c>
    </row>
    <row r="43" spans="1:5">
      <c r="B43" s="8" t="s">
        <v>54</v>
      </c>
      <c r="C43" s="20">
        <v>2</v>
      </c>
    </row>
    <row r="44" spans="1:5">
      <c r="B44" s="8" t="s">
        <v>24</v>
      </c>
      <c r="C44" s="18">
        <v>0.25</v>
      </c>
    </row>
    <row r="45" spans="1:5">
      <c r="B45" s="8"/>
      <c r="C45" s="18"/>
    </row>
    <row r="46" spans="1:5" ht="25.5">
      <c r="C46" s="11" t="s">
        <v>27</v>
      </c>
      <c r="D46" s="22" t="s">
        <v>29</v>
      </c>
      <c r="E46" s="22" t="s">
        <v>30</v>
      </c>
    </row>
    <row r="47" spans="1:5">
      <c r="B47" s="8" t="s">
        <v>25</v>
      </c>
      <c r="C47" s="12">
        <f>C39*C40</f>
        <v>500</v>
      </c>
      <c r="D47" s="12">
        <f>C39</f>
        <v>500</v>
      </c>
      <c r="E47" s="1">
        <f>C47/D47</f>
        <v>1</v>
      </c>
    </row>
    <row r="48" spans="1:5">
      <c r="B48" s="8" t="s">
        <v>26</v>
      </c>
      <c r="C48" s="12">
        <f>C39*C43*C44</f>
        <v>250</v>
      </c>
      <c r="D48" s="12">
        <f>C39*C43</f>
        <v>1000</v>
      </c>
      <c r="E48" s="1">
        <f t="shared" ref="E48:E49" si="7">C48/D48</f>
        <v>0.25</v>
      </c>
    </row>
    <row r="49" spans="1:5">
      <c r="B49" s="8" t="s">
        <v>28</v>
      </c>
      <c r="C49" s="21">
        <f>SUM(C47:C48)</f>
        <v>750</v>
      </c>
      <c r="D49" s="21">
        <f>SUM(D47:D48)</f>
        <v>1500</v>
      </c>
      <c r="E49" s="1">
        <f t="shared" si="7"/>
        <v>0.5</v>
      </c>
    </row>
    <row r="50" spans="1:5">
      <c r="C50" s="12"/>
      <c r="D50" s="12"/>
    </row>
    <row r="51" spans="1:5">
      <c r="C51" s="12"/>
    </row>
    <row r="53" spans="1:5">
      <c r="A53" s="3" t="s">
        <v>48</v>
      </c>
    </row>
    <row r="54" spans="1:5">
      <c r="A54" s="4" t="s">
        <v>31</v>
      </c>
    </row>
    <row r="55" spans="1:5">
      <c r="A55" s="4"/>
    </row>
    <row r="56" spans="1:5">
      <c r="A56" s="4"/>
      <c r="B56" s="8" t="s">
        <v>34</v>
      </c>
      <c r="C56" s="9">
        <v>0.1</v>
      </c>
    </row>
    <row r="57" spans="1:5">
      <c r="A57" s="4"/>
      <c r="B57" s="8" t="s">
        <v>35</v>
      </c>
      <c r="C57" s="9">
        <v>0.33333333300000001</v>
      </c>
    </row>
    <row r="58" spans="1:5">
      <c r="A58" s="4"/>
      <c r="B58" s="8" t="s">
        <v>5</v>
      </c>
      <c r="C58" s="9">
        <v>0.16</v>
      </c>
    </row>
    <row r="59" spans="1:5">
      <c r="A59" s="4"/>
      <c r="B59" s="8"/>
      <c r="C59" s="9"/>
    </row>
    <row r="60" spans="1:5">
      <c r="C60" s="11" t="s">
        <v>27</v>
      </c>
    </row>
    <row r="61" spans="1:5">
      <c r="B61" s="8" t="s">
        <v>32</v>
      </c>
      <c r="C61" s="20">
        <v>250</v>
      </c>
    </row>
    <row r="62" spans="1:5">
      <c r="B62" s="8" t="s">
        <v>33</v>
      </c>
      <c r="C62" s="23">
        <f>C56*C41</f>
        <v>100</v>
      </c>
    </row>
    <row r="63" spans="1:5">
      <c r="B63" s="8" t="s">
        <v>36</v>
      </c>
      <c r="C63" s="20">
        <f>+C61-C62</f>
        <v>150</v>
      </c>
    </row>
    <row r="64" spans="1:5">
      <c r="B64" s="8" t="s">
        <v>37</v>
      </c>
      <c r="C64" s="23">
        <f>C63*$C$57</f>
        <v>49.999999950000003</v>
      </c>
    </row>
    <row r="65" spans="1:4">
      <c r="B65" s="8" t="s">
        <v>38</v>
      </c>
      <c r="C65" s="24">
        <f>C63-C64</f>
        <v>100.00000005</v>
      </c>
    </row>
    <row r="66" spans="1:4">
      <c r="C66" s="20"/>
    </row>
    <row r="67" spans="1:4">
      <c r="B67" s="8" t="s">
        <v>39</v>
      </c>
      <c r="C67" s="25">
        <f>C39</f>
        <v>500</v>
      </c>
    </row>
    <row r="68" spans="1:4">
      <c r="B68" s="8" t="s">
        <v>40</v>
      </c>
      <c r="C68" s="6">
        <f>C65/C67</f>
        <v>0.20000000009999999</v>
      </c>
    </row>
    <row r="69" spans="1:4">
      <c r="B69" s="8" t="s">
        <v>41</v>
      </c>
      <c r="C69" s="20">
        <v>5</v>
      </c>
      <c r="D69" s="26"/>
    </row>
    <row r="70" spans="1:4">
      <c r="B70" s="8" t="s">
        <v>42</v>
      </c>
      <c r="C70" s="6">
        <f>C69*C68</f>
        <v>1.0000000005</v>
      </c>
    </row>
    <row r="71" spans="1:4">
      <c r="C71" s="20"/>
    </row>
    <row r="73" spans="1:4">
      <c r="A73" s="3" t="s">
        <v>49</v>
      </c>
    </row>
    <row r="74" spans="1:4">
      <c r="A74" s="4" t="s">
        <v>43</v>
      </c>
    </row>
    <row r="75" spans="1:4">
      <c r="A75" s="4"/>
    </row>
    <row r="76" spans="1:4">
      <c r="A76" s="4"/>
      <c r="B76" s="8" t="s">
        <v>44</v>
      </c>
      <c r="C76" s="9">
        <v>0.08</v>
      </c>
    </row>
    <row r="77" spans="1:4">
      <c r="A77" s="4"/>
      <c r="B77" s="8" t="s">
        <v>45</v>
      </c>
      <c r="C77" s="9">
        <v>0.12</v>
      </c>
    </row>
    <row r="79" spans="1:4">
      <c r="C79" s="11" t="s">
        <v>27</v>
      </c>
    </row>
    <row r="80" spans="1:4">
      <c r="B80" s="8" t="s">
        <v>32</v>
      </c>
      <c r="C80" s="19">
        <v>250</v>
      </c>
    </row>
    <row r="81" spans="2:3">
      <c r="B81" s="8" t="s">
        <v>33</v>
      </c>
      <c r="C81" s="27">
        <f>(C41-(C39*C43*C44))*C76</f>
        <v>60</v>
      </c>
    </row>
    <row r="82" spans="2:3">
      <c r="B82" s="8" t="s">
        <v>36</v>
      </c>
      <c r="C82" s="19">
        <f>+C80-C81</f>
        <v>190</v>
      </c>
    </row>
    <row r="83" spans="2:3">
      <c r="B83" s="8" t="s">
        <v>37</v>
      </c>
      <c r="C83" s="27">
        <f>C82*$C$57</f>
        <v>63.333333270000004</v>
      </c>
    </row>
    <row r="84" spans="2:3">
      <c r="B84" s="8" t="s">
        <v>38</v>
      </c>
      <c r="C84" s="28">
        <f>C82-C83</f>
        <v>126.66666673</v>
      </c>
    </row>
    <row r="85" spans="2:3">
      <c r="C85" s="20"/>
    </row>
    <row r="86" spans="2:3">
      <c r="B86" s="8" t="s">
        <v>39</v>
      </c>
      <c r="C86" s="25">
        <f>+D49</f>
        <v>1500</v>
      </c>
    </row>
    <row r="87" spans="2:3">
      <c r="B87" s="8" t="s">
        <v>40</v>
      </c>
      <c r="C87" s="6">
        <f>C84/C86</f>
        <v>8.4444444486666673E-2</v>
      </c>
    </row>
    <row r="88" spans="2:3">
      <c r="B88" s="8" t="s">
        <v>41</v>
      </c>
      <c r="C88" s="19">
        <v>6.7</v>
      </c>
    </row>
    <row r="89" spans="2:3">
      <c r="B89" s="8" t="s">
        <v>42</v>
      </c>
      <c r="C89" s="29">
        <f>+C87*C88</f>
        <v>0.56577777806066676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mn0678</dc:creator>
  <cp:lastModifiedBy>martin1</cp:lastModifiedBy>
  <dcterms:created xsi:type="dcterms:W3CDTF">2008-01-31T11:58:51Z</dcterms:created>
  <dcterms:modified xsi:type="dcterms:W3CDTF">2013-12-03T16:32:16Z</dcterms:modified>
</cp:coreProperties>
</file>