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geltner\Dropbox (MIT)\Commercial Real Estate Analysis for Investment, Finance and Development 4e\Data, Data Links and  Extra Resources\"/>
    </mc:Choice>
  </mc:AlternateContent>
  <xr:revisionPtr revIDLastSave="0" documentId="13_ncr:1_{EE016FAA-07B0-46AF-87F2-A09968D839E3}" xr6:coauthVersionLast="47" xr6:coauthVersionMax="47" xr10:uidLastSave="{00000000-0000-0000-0000-000000000000}"/>
  <bookViews>
    <workbookView xWindow="-120" yWindow="-120" windowWidth="29040" windowHeight="15990" xr2:uid="{00000000-000D-0000-FFFF-FFFF00000000}"/>
  </bookViews>
  <sheets>
    <sheet name="InputData" sheetId="14" r:id="rId1"/>
    <sheet name="Optimizer" sheetId="15" r:id="rId2"/>
  </sheets>
  <definedNames>
    <definedName name="solver_adj" localSheetId="1" hidden="1">Optimizer!$E$19:$G$19</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Optimizer!$H$19</definedName>
    <definedName name="solver_lhs2" localSheetId="1" hidden="1">Optimizer!$I$19</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Optimizer!$E$25</definedName>
    <definedName name="solver_pre" localSheetId="1" hidden="1">0.000001</definedName>
    <definedName name="solver_rbv" localSheetId="1" hidden="1">1</definedName>
    <definedName name="solver_rel1" localSheetId="1" hidden="1">2</definedName>
    <definedName name="solver_rel2" localSheetId="1" hidden="1">2</definedName>
    <definedName name="solver_rhs1" localSheetId="1" hidden="1">1</definedName>
    <definedName name="solver_rhs2" localSheetId="1" hidden="1">Optimizer!$E$24</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9" concurrentCalc="0"/>
  <customWorkbookViews>
    <customWorkbookView name="Jacques De Villiers - Personal View" guid="{17AEEECE-6D58-4AC5-83B9-2ED005DC7066}" mergeInterval="0" personalView="1" maximized="1" xWindow="-298" yWindow="-1088" windowWidth="1936" windowHeight="1056" activeSheetId="1"/>
    <customWorkbookView name="Microsoft Office User - Personal View" guid="{FC143919-E9B6-B24C-B17C-4B9380D0EA62}" mergeInterval="0" personalView="1" windowWidth="1275" windowHeight="528" activeSheetId="1"/>
    <customWorkbookView name="dgeltner - Personal View" guid="{AA1680CE-F213-4A21-9448-370A08BD28D0}" mergeInterval="0" personalView="1" maximized="1" xWindow="-9" yWindow="-9" windowWidth="1938" windowHeight="116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5" l="1"/>
  <c r="B11" i="15"/>
  <c r="B10" i="15"/>
  <c r="B9" i="15"/>
  <c r="C24" i="14"/>
  <c r="B25" i="14"/>
  <c r="C25" i="14"/>
  <c r="D21" i="15"/>
  <c r="E21" i="15"/>
  <c r="D24" i="14"/>
  <c r="D19" i="14"/>
  <c r="D25" i="14"/>
  <c r="F21" i="15"/>
  <c r="E24" i="14"/>
  <c r="E19" i="14"/>
  <c r="E25" i="14"/>
  <c r="G21" i="15"/>
  <c r="B26" i="14"/>
  <c r="C20" i="14"/>
  <c r="C26" i="14"/>
  <c r="D22" i="15"/>
  <c r="E22" i="15"/>
  <c r="D26" i="14"/>
  <c r="F22" i="15"/>
  <c r="E20" i="14"/>
  <c r="E26" i="14"/>
  <c r="G22" i="15"/>
  <c r="B27" i="14"/>
  <c r="C21" i="14"/>
  <c r="C27" i="14"/>
  <c r="D23" i="15"/>
  <c r="E23" i="15"/>
  <c r="D21" i="14"/>
  <c r="D27" i="14"/>
  <c r="F23" i="15"/>
  <c r="E27" i="14"/>
  <c r="G23" i="15"/>
  <c r="E25" i="15"/>
  <c r="E26" i="15"/>
  <c r="E17" i="15"/>
  <c r="F17" i="15"/>
  <c r="G17" i="15"/>
  <c r="I19" i="15"/>
  <c r="H19" i="15"/>
  <c r="D12" i="15"/>
  <c r="D11" i="15"/>
  <c r="D10" i="15"/>
  <c r="D9" i="15"/>
  <c r="D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B8" authorId="0" shapeId="0" xr:uid="{00000000-0006-0000-0100-000001000000}">
      <text>
        <r>
          <rPr>
            <b/>
            <sz val="9"/>
            <color indexed="81"/>
            <rFont val="Tahoma"/>
            <family val="2"/>
          </rPr>
          <t>dgeltner:</t>
        </r>
        <r>
          <rPr>
            <sz val="9"/>
            <color indexed="81"/>
            <rFont val="Tahoma"/>
            <family val="2"/>
          </rPr>
          <t xml:space="preserve">
You must first find this lowest target return by running the Solver without the target return constraint. If Solver opens with that constraint in the Constraints Window, then click on that constraint in the window ($I$19=$E$24), and then click on "Delete". You can then run the Solver with only the $H19=1 constraint by clicking on "Solve". See the video for instructions.</t>
        </r>
      </text>
    </comment>
    <comment ref="C8" authorId="0" shapeId="0" xr:uid="{00000000-0006-0000-0100-000002000000}">
      <text>
        <r>
          <rPr>
            <b/>
            <sz val="9"/>
            <color indexed="81"/>
            <rFont val="Tahoma"/>
            <family val="2"/>
          </rPr>
          <t>dgeltner:</t>
        </r>
        <r>
          <rPr>
            <sz val="9"/>
            <color indexed="81"/>
            <rFont val="Tahoma"/>
            <family val="2"/>
          </rPr>
          <t xml:space="preserve">
Copy/Paste Values from cell E26 into the cell in this column corresponding to the associated target return in the same row of Column B.</t>
        </r>
      </text>
    </comment>
    <comment ref="E8" authorId="0" shapeId="0" xr:uid="{00000000-0006-0000-0100-000003000000}">
      <text>
        <r>
          <rPr>
            <b/>
            <sz val="9"/>
            <color indexed="81"/>
            <rFont val="Tahoma"/>
            <family val="2"/>
          </rPr>
          <t>dgeltner:</t>
        </r>
        <r>
          <rPr>
            <sz val="9"/>
            <color indexed="81"/>
            <rFont val="Tahoma"/>
            <family val="2"/>
          </rPr>
          <t xml:space="preserve">
Copy/Paste Values from Row 19 the portfolio weights corresponding to the associated target return in the same row in Column B.</t>
        </r>
      </text>
    </comment>
    <comment ref="B9" authorId="0" shapeId="0" xr:uid="{00000000-0006-0000-0100-000004000000}">
      <text>
        <r>
          <rPr>
            <b/>
            <sz val="9"/>
            <color indexed="81"/>
            <rFont val="Tahoma"/>
            <family val="2"/>
          </rPr>
          <t>dgeltner:</t>
        </r>
        <r>
          <rPr>
            <sz val="9"/>
            <color indexed="81"/>
            <rFont val="Tahoma"/>
            <family val="2"/>
          </rPr>
          <t xml:space="preserve">
In general to find an allocation that optimizes for a given target return, you must have the target return constraint in the Solver's Constraints Window. The target return constraint is:
$I$19=$E$24.
If Solver opens without this constraint in the Constraints Window, then click on "Add", then add this constraint in the dialog box that opens (make sure you set the relation to exactly "=", not "&lt;=" or "&gt;="). In the dialog box, you can point to the relevant cells (i19 &amp; E24) with your cursor and click. Then, in the dialog box, click on "OK". The constraint should now be added, and you can run by clicking on "Solve".</t>
        </r>
      </text>
    </comment>
    <comment ref="E19" authorId="0" shapeId="0" xr:uid="{00000000-0006-0000-0100-000005000000}">
      <text>
        <r>
          <rPr>
            <b/>
            <sz val="9"/>
            <color indexed="81"/>
            <rFont val="Tahoma"/>
            <family val="2"/>
          </rPr>
          <t>dgeltner:</t>
        </r>
        <r>
          <rPr>
            <sz val="9"/>
            <color indexed="81"/>
            <rFont val="Tahoma"/>
            <family val="2"/>
          </rPr>
          <t xml:space="preserve">
Enter proposed portfolio weights (allocation share to each asset class) here in cells E19:G19, or else use Solver to fill in these weights.</t>
        </r>
      </text>
    </comment>
    <comment ref="E24" authorId="0" shapeId="0" xr:uid="{00000000-0006-0000-0100-000006000000}">
      <text>
        <r>
          <rPr>
            <b/>
            <sz val="9"/>
            <color indexed="81"/>
            <rFont val="Tahoma"/>
            <family val="2"/>
          </rPr>
          <t>dgeltner:</t>
        </r>
        <r>
          <rPr>
            <sz val="9"/>
            <color indexed="81"/>
            <rFont val="Tahoma"/>
            <family val="2"/>
          </rPr>
          <t xml:space="preserve">
Input a given target return here, or Copy/Paste Values to here from a target return specified in range B8:B12.</t>
        </r>
      </text>
    </comment>
  </commentList>
</comments>
</file>

<file path=xl/sharedStrings.xml><?xml version="1.0" encoding="utf-8"?>
<sst xmlns="http://schemas.openxmlformats.org/spreadsheetml/2006/main" count="50" uniqueCount="28">
  <si>
    <t>Stocks</t>
  </si>
  <si>
    <t>Bonds</t>
  </si>
  <si>
    <t>Volatility:</t>
  </si>
  <si>
    <t>StD</t>
  </si>
  <si>
    <t>PORTFOLIO OPTIMIZER (minimize variance)</t>
  </si>
  <si>
    <t>MEAN-VARIANCE ANALYSIS</t>
  </si>
  <si>
    <t>E[r]</t>
  </si>
  <si>
    <t>SHARPE</t>
  </si>
  <si>
    <t>CALCULATIONS</t>
  </si>
  <si>
    <t>ASSET EXP RETURNS</t>
  </si>
  <si>
    <t>WEIGHTED PAIRWISE COVARIANCE MATRIX</t>
  </si>
  <si>
    <t>Sum of Wts</t>
  </si>
  <si>
    <t>Portf E[r]</t>
  </si>
  <si>
    <t>PORTFOLIO WEIGHTS</t>
  </si>
  <si>
    <t>Target E[r]</t>
  </si>
  <si>
    <t>Portf StD</t>
  </si>
  <si>
    <t>Rf =</t>
  </si>
  <si>
    <t>Enter data in white cells only:</t>
  </si>
  <si>
    <t>Risk &amp; return expectations:</t>
  </si>
  <si>
    <t>Correlation table:</t>
  </si>
  <si>
    <t>Real estate</t>
  </si>
  <si>
    <t>Portf variance</t>
  </si>
  <si>
    <t>Covariance matrix:</t>
  </si>
  <si>
    <t>Expected returns:</t>
  </si>
  <si>
    <t>Demonstration Workbook</t>
  </si>
  <si>
    <t>Investment risk &amp; returns expectations for asset classes</t>
  </si>
  <si>
    <t>Real Estate</t>
  </si>
  <si>
    <t>Commercial Real Estate Analysis &amp; Investments 4e, Chapter 22 Supplement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</si>
</sst>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_(* #,##0.0000_);_(* \(#,##0.0000\);_(* &quot;-&quot;??_);_(@_)"/>
    <numFmt numFmtId="166" formatCode="0.0000000"/>
    <numFmt numFmtId="167" formatCode="_(* #,##0.00000_);_(* \(#,##0.00000\);_(*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0"/>
      <name val="Arial"/>
      <family val="2"/>
    </font>
    <font>
      <b/>
      <sz val="10"/>
      <name val="Arial"/>
      <family val="2"/>
    </font>
    <font>
      <b/>
      <sz val="9"/>
      <color indexed="81"/>
      <name val="Tahoma"/>
      <family val="2"/>
    </font>
    <font>
      <sz val="9"/>
      <color indexed="81"/>
      <name val="Tahoma"/>
      <family val="2"/>
    </font>
    <font>
      <sz val="10"/>
      <color rgb="FF0070C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9" fontId="8" fillId="0" borderId="0" applyFont="0" applyFill="0" applyBorder="0" applyAlignment="0" applyProtection="0"/>
  </cellStyleXfs>
  <cellXfs count="64">
    <xf numFmtId="0" fontId="0" fillId="0" borderId="0" xfId="0"/>
    <xf numFmtId="0" fontId="1"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0" borderId="4" xfId="0" applyFill="1" applyBorder="1"/>
    <xf numFmtId="0" fontId="0" fillId="0" borderId="0" xfId="0" applyFill="1" applyBorder="1"/>
    <xf numFmtId="0" fontId="0" fillId="0" borderId="5" xfId="0" applyFill="1" applyBorder="1"/>
    <xf numFmtId="0" fontId="0" fillId="2" borderId="0" xfId="0" applyFill="1"/>
    <xf numFmtId="0" fontId="0" fillId="4" borderId="0" xfId="0" applyFill="1"/>
    <xf numFmtId="0" fontId="6" fillId="2" borderId="0" xfId="0" applyFont="1" applyFill="1"/>
    <xf numFmtId="0" fontId="0" fillId="3" borderId="0" xfId="0" applyFill="1"/>
    <xf numFmtId="0" fontId="5" fillId="2" borderId="0" xfId="0" applyFont="1" applyFill="1"/>
    <xf numFmtId="9" fontId="5" fillId="2" borderId="0" xfId="0" applyNumberFormat="1" applyFont="1" applyFill="1"/>
    <xf numFmtId="0" fontId="4" fillId="0" borderId="0" xfId="0" applyFont="1"/>
    <xf numFmtId="164" fontId="0" fillId="2" borderId="0" xfId="0" applyNumberFormat="1" applyFill="1" applyBorder="1"/>
    <xf numFmtId="164" fontId="0" fillId="2" borderId="5" xfId="0" applyNumberFormat="1" applyFill="1" applyBorder="1"/>
    <xf numFmtId="0" fontId="0" fillId="2" borderId="4" xfId="0" applyFill="1" applyBorder="1" applyAlignment="1">
      <alignment horizontal="right"/>
    </xf>
    <xf numFmtId="0" fontId="0" fillId="2" borderId="0" xfId="0" applyFill="1" applyBorder="1" applyAlignment="1">
      <alignment horizontal="center"/>
    </xf>
    <xf numFmtId="0" fontId="0" fillId="2" borderId="5" xfId="0" applyFill="1" applyBorder="1" applyAlignment="1">
      <alignment horizontal="center"/>
    </xf>
    <xf numFmtId="0" fontId="1" fillId="2" borderId="4" xfId="0" applyFont="1" applyFill="1" applyBorder="1" applyAlignment="1">
      <alignment horizontal="right"/>
    </xf>
    <xf numFmtId="165" fontId="0" fillId="2" borderId="0" xfId="1" applyNumberFormat="1" applyFont="1" applyFill="1" applyBorder="1"/>
    <xf numFmtId="165" fontId="0" fillId="2" borderId="5" xfId="1" applyNumberFormat="1" applyFont="1" applyFill="1" applyBorder="1"/>
    <xf numFmtId="165" fontId="0" fillId="2" borderId="7" xfId="1" applyNumberFormat="1" applyFont="1" applyFill="1" applyBorder="1"/>
    <xf numFmtId="165" fontId="0" fillId="2" borderId="8" xfId="1" applyNumberFormat="1" applyFont="1" applyFill="1" applyBorder="1"/>
    <xf numFmtId="165" fontId="0" fillId="2" borderId="4" xfId="1" applyNumberFormat="1" applyFont="1" applyFill="1" applyBorder="1"/>
    <xf numFmtId="165" fontId="0" fillId="2" borderId="6" xfId="1" applyNumberFormat="1" applyFont="1" applyFill="1" applyBorder="1"/>
    <xf numFmtId="0" fontId="5" fillId="2" borderId="0" xfId="0" applyFont="1" applyFill="1" applyAlignment="1">
      <alignment horizontal="right"/>
    </xf>
    <xf numFmtId="0" fontId="3" fillId="2" borderId="0" xfId="0" applyFont="1" applyFill="1" applyAlignment="1">
      <alignment horizontal="right"/>
    </xf>
    <xf numFmtId="0" fontId="3" fillId="2" borderId="0" xfId="0" applyFont="1" applyFill="1" applyAlignment="1">
      <alignment horizontal="center"/>
    </xf>
    <xf numFmtId="0" fontId="3" fillId="2" borderId="0" xfId="0" applyFont="1" applyFill="1"/>
    <xf numFmtId="10" fontId="3" fillId="2" borderId="0" xfId="2" applyNumberFormat="1" applyFont="1" applyFill="1"/>
    <xf numFmtId="166" fontId="5" fillId="2" borderId="0" xfId="0" applyNumberFormat="1" applyFont="1" applyFill="1"/>
    <xf numFmtId="0" fontId="3" fillId="4" borderId="0" xfId="0" applyFont="1" applyFill="1"/>
    <xf numFmtId="10" fontId="0" fillId="3" borderId="0" xfId="2" applyNumberFormat="1" applyFont="1" applyFill="1" applyAlignment="1">
      <alignment horizontal="center"/>
    </xf>
    <xf numFmtId="167" fontId="0" fillId="2" borderId="0" xfId="1" applyNumberFormat="1" applyFont="1" applyFill="1"/>
    <xf numFmtId="10" fontId="7" fillId="3" borderId="0" xfId="2" applyNumberFormat="1" applyFont="1" applyFill="1"/>
    <xf numFmtId="10" fontId="6" fillId="3" borderId="0" xfId="2" applyNumberFormat="1" applyFont="1" applyFill="1"/>
    <xf numFmtId="10" fontId="0" fillId="3" borderId="0" xfId="0" applyNumberFormat="1" applyFill="1" applyAlignment="1">
      <alignment horizontal="center"/>
    </xf>
    <xf numFmtId="10" fontId="0" fillId="0" borderId="0" xfId="0" applyNumberFormat="1"/>
    <xf numFmtId="0" fontId="0" fillId="0" borderId="0" xfId="0" applyFill="1"/>
    <xf numFmtId="0" fontId="0" fillId="2" borderId="0" xfId="0" applyFill="1" applyAlignment="1">
      <alignment horizontal="center"/>
    </xf>
    <xf numFmtId="0" fontId="0" fillId="2" borderId="0" xfId="0" applyFill="1" applyAlignment="1">
      <alignment horizontal="right"/>
    </xf>
    <xf numFmtId="10" fontId="0" fillId="2" borderId="0" xfId="2" applyNumberFormat="1" applyFont="1" applyFill="1" applyAlignment="1">
      <alignment horizontal="right"/>
    </xf>
    <xf numFmtId="0" fontId="9" fillId="0" borderId="0" xfId="3" applyFont="1"/>
    <xf numFmtId="0" fontId="8" fillId="0" borderId="0" xfId="3"/>
    <xf numFmtId="0" fontId="8" fillId="0" borderId="0" xfId="3" applyFont="1" applyAlignment="1">
      <alignment horizontal="left"/>
    </xf>
    <xf numFmtId="0" fontId="8" fillId="0" borderId="0" xfId="3" applyFill="1"/>
    <xf numFmtId="10" fontId="0" fillId="2" borderId="0" xfId="2" applyNumberFormat="1" applyFont="1" applyFill="1"/>
    <xf numFmtId="0" fontId="1" fillId="2" borderId="4" xfId="0" applyFont="1" applyFill="1" applyBorder="1" applyAlignment="1">
      <alignment horizontal="left"/>
    </xf>
    <xf numFmtId="0" fontId="1" fillId="2" borderId="0" xfId="0" applyFont="1" applyFill="1" applyBorder="1" applyAlignment="1">
      <alignment horizontal="right"/>
    </xf>
    <xf numFmtId="0" fontId="1" fillId="2" borderId="5" xfId="0" applyFont="1" applyFill="1" applyBorder="1" applyAlignment="1">
      <alignment horizontal="right"/>
    </xf>
    <xf numFmtId="10" fontId="6" fillId="3" borderId="0" xfId="2" applyNumberFormat="1" applyFont="1" applyFill="1" applyBorder="1"/>
    <xf numFmtId="10" fontId="6" fillId="2" borderId="0" xfId="0" applyNumberFormat="1" applyFont="1" applyFill="1" applyBorder="1"/>
    <xf numFmtId="10" fontId="6" fillId="2" borderId="5" xfId="0" applyNumberFormat="1" applyFont="1" applyFill="1" applyBorder="1"/>
    <xf numFmtId="10" fontId="6" fillId="3" borderId="5" xfId="2" applyNumberFormat="1" applyFont="1" applyFill="1" applyBorder="1"/>
    <xf numFmtId="9" fontId="6" fillId="3" borderId="0" xfId="2" applyNumberFormat="1" applyFont="1" applyFill="1"/>
    <xf numFmtId="9" fontId="0" fillId="3" borderId="0" xfId="2" applyNumberFormat="1" applyFont="1" applyFill="1"/>
    <xf numFmtId="10" fontId="5" fillId="2" borderId="0" xfId="0" applyNumberFormat="1" applyFont="1" applyFill="1"/>
    <xf numFmtId="10" fontId="5" fillId="2" borderId="0" xfId="2" applyNumberFormat="1" applyFont="1" applyFill="1"/>
    <xf numFmtId="0" fontId="12" fillId="0" borderId="0" xfId="3" applyFont="1" applyAlignment="1">
      <alignment horizontal="left"/>
    </xf>
    <xf numFmtId="10" fontId="8" fillId="0" borderId="0" xfId="3" applyNumberFormat="1" applyFont="1" applyFill="1" applyBorder="1" applyAlignment="1">
      <alignment horizontal="right"/>
    </xf>
  </cellXfs>
  <cellStyles count="5">
    <cellStyle name="Comma" xfId="1" builtinId="3"/>
    <cellStyle name="Normal" xfId="0" builtinId="0"/>
    <cellStyle name="Normal 2" xfId="3" xr:uid="{00000000-0005-0000-0000-000002000000}"/>
    <cellStyle name="Percent" xfId="2"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panose="020B0604020202020204" pitchFamily="34" charset="0"/>
                <a:ea typeface="Arial Narrow"/>
                <a:cs typeface="Arial" panose="020B0604020202020204" pitchFamily="34" charset="0"/>
              </a:defRPr>
            </a:pPr>
            <a:r>
              <a:rPr lang="en-US" sz="1200" b="1" i="0" u="none" strike="noStrike" baseline="0">
                <a:solidFill>
                  <a:srgbClr val="000000"/>
                </a:solidFill>
                <a:latin typeface="Arial" panose="020B0604020202020204" pitchFamily="34" charset="0"/>
                <a:cs typeface="Arial" panose="020B0604020202020204" pitchFamily="34" charset="0"/>
              </a:rPr>
              <a:t>Asset Composition of the Efficient Frontier</a:t>
            </a:r>
            <a:r>
              <a:rPr lang="en-US" sz="1200" b="0" i="0" u="none" strike="noStrike" baseline="0">
                <a:solidFill>
                  <a:srgbClr val="000000"/>
                </a:solidFill>
                <a:latin typeface="Arial" panose="020B0604020202020204" pitchFamily="34" charset="0"/>
                <a:cs typeface="Arial" panose="020B0604020202020204" pitchFamily="34" charset="0"/>
              </a:rPr>
              <a:t> </a:t>
            </a:r>
          </a:p>
        </c:rich>
      </c:tx>
      <c:layout>
        <c:manualLayout>
          <c:xMode val="edge"/>
          <c:yMode val="edge"/>
          <c:x val="0.26155809741889258"/>
          <c:y val="1.9575843113950379E-2"/>
        </c:manualLayout>
      </c:layout>
      <c:overlay val="0"/>
      <c:spPr>
        <a:noFill/>
        <a:ln w="25400">
          <a:noFill/>
        </a:ln>
      </c:spPr>
    </c:title>
    <c:autoTitleDeleted val="0"/>
    <c:plotArea>
      <c:layout>
        <c:manualLayout>
          <c:layoutTarget val="inner"/>
          <c:xMode val="edge"/>
          <c:yMode val="edge"/>
          <c:x val="7.5916384937479528E-2"/>
          <c:y val="9.090254048432625E-2"/>
          <c:w val="0.88243414017692234"/>
          <c:h val="0.72281384638240986"/>
        </c:manualLayout>
      </c:layout>
      <c:areaChart>
        <c:grouping val="percentStacked"/>
        <c:varyColors val="0"/>
        <c:ser>
          <c:idx val="1"/>
          <c:order val="0"/>
          <c:tx>
            <c:strRef>
              <c:f>Optimizer!$E$7</c:f>
              <c:strCache>
                <c:ptCount val="1"/>
                <c:pt idx="0">
                  <c:v>Stocks</c:v>
                </c:pt>
              </c:strCache>
            </c:strRef>
          </c:tx>
          <c:spPr>
            <a:solidFill>
              <a:srgbClr val="993366"/>
            </a:solidFill>
            <a:ln w="12700">
              <a:solidFill>
                <a:srgbClr val="000000"/>
              </a:solidFill>
              <a:prstDash val="solid"/>
            </a:ln>
          </c:spPr>
          <c:cat>
            <c:numRef>
              <c:f>Optimizer!$B$8:$B$12</c:f>
              <c:numCache>
                <c:formatCode>0.00%</c:formatCode>
                <c:ptCount val="5"/>
                <c:pt idx="0">
                  <c:v>6.521045041187773E-2</c:v>
                </c:pt>
                <c:pt idx="1">
                  <c:v>7.3907837808908305E-2</c:v>
                </c:pt>
                <c:pt idx="2">
                  <c:v>8.2605225205938868E-2</c:v>
                </c:pt>
                <c:pt idx="3">
                  <c:v>9.130261260296943E-2</c:v>
                </c:pt>
                <c:pt idx="4">
                  <c:v>0.1</c:v>
                </c:pt>
              </c:numCache>
            </c:numRef>
          </c:cat>
          <c:val>
            <c:numRef>
              <c:f>Optimizer!$E$8:$E$12</c:f>
              <c:numCache>
                <c:formatCode>0%</c:formatCode>
                <c:ptCount val="5"/>
                <c:pt idx="0">
                  <c:v>4.1355043824635784E-2</c:v>
                </c:pt>
                <c:pt idx="1">
                  <c:v>0.25846985438725101</c:v>
                </c:pt>
                <c:pt idx="2">
                  <c:v>0.47558140159246359</c:v>
                </c:pt>
                <c:pt idx="3">
                  <c:v>0.71008985302300476</c:v>
                </c:pt>
                <c:pt idx="4">
                  <c:v>1.0000000127892872</c:v>
                </c:pt>
              </c:numCache>
            </c:numRef>
          </c:val>
          <c:extLst>
            <c:ext xmlns:c16="http://schemas.microsoft.com/office/drawing/2014/chart" uri="{C3380CC4-5D6E-409C-BE32-E72D297353CC}">
              <c16:uniqueId val="{00000000-950C-478A-B5AA-0150623E0770}"/>
            </c:ext>
          </c:extLst>
        </c:ser>
        <c:ser>
          <c:idx val="2"/>
          <c:order val="1"/>
          <c:tx>
            <c:strRef>
              <c:f>Optimizer!$F$7</c:f>
              <c:strCache>
                <c:ptCount val="1"/>
                <c:pt idx="0">
                  <c:v>Bonds</c:v>
                </c:pt>
              </c:strCache>
            </c:strRef>
          </c:tx>
          <c:spPr>
            <a:solidFill>
              <a:srgbClr val="FFFFCC"/>
            </a:solidFill>
            <a:ln w="12700">
              <a:solidFill>
                <a:srgbClr val="000000"/>
              </a:solidFill>
              <a:prstDash val="solid"/>
            </a:ln>
          </c:spPr>
          <c:cat>
            <c:numRef>
              <c:f>Optimizer!$B$8:$B$12</c:f>
              <c:numCache>
                <c:formatCode>0.00%</c:formatCode>
                <c:ptCount val="5"/>
                <c:pt idx="0">
                  <c:v>6.521045041187773E-2</c:v>
                </c:pt>
                <c:pt idx="1">
                  <c:v>7.3907837808908305E-2</c:v>
                </c:pt>
                <c:pt idx="2">
                  <c:v>8.2605225205938868E-2</c:v>
                </c:pt>
                <c:pt idx="3">
                  <c:v>9.130261260296943E-2</c:v>
                </c:pt>
                <c:pt idx="4">
                  <c:v>0.1</c:v>
                </c:pt>
              </c:numCache>
            </c:numRef>
          </c:cat>
          <c:val>
            <c:numRef>
              <c:f>Optimizer!$F$8:$F$12</c:f>
              <c:numCache>
                <c:formatCode>0%</c:formatCode>
                <c:ptCount val="5"/>
                <c:pt idx="0">
                  <c:v>0.60301999460534295</c:v>
                </c:pt>
                <c:pt idx="1">
                  <c:v>0.38461915570224753</c:v>
                </c:pt>
                <c:pt idx="2">
                  <c:v>0.16622167998942869</c:v>
                </c:pt>
                <c:pt idx="3">
                  <c:v>0</c:v>
                </c:pt>
                <c:pt idx="4">
                  <c:v>0</c:v>
                </c:pt>
              </c:numCache>
            </c:numRef>
          </c:val>
          <c:extLst>
            <c:ext xmlns:c16="http://schemas.microsoft.com/office/drawing/2014/chart" uri="{C3380CC4-5D6E-409C-BE32-E72D297353CC}">
              <c16:uniqueId val="{00000001-950C-478A-B5AA-0150623E0770}"/>
            </c:ext>
          </c:extLst>
        </c:ser>
        <c:ser>
          <c:idx val="3"/>
          <c:order val="2"/>
          <c:tx>
            <c:strRef>
              <c:f>Optimizer!$G$7</c:f>
              <c:strCache>
                <c:ptCount val="1"/>
                <c:pt idx="0">
                  <c:v>Real estate</c:v>
                </c:pt>
              </c:strCache>
            </c:strRef>
          </c:tx>
          <c:cat>
            <c:numRef>
              <c:f>Optimizer!$B$8:$B$12</c:f>
              <c:numCache>
                <c:formatCode>0.00%</c:formatCode>
                <c:ptCount val="5"/>
                <c:pt idx="0">
                  <c:v>6.521045041187773E-2</c:v>
                </c:pt>
                <c:pt idx="1">
                  <c:v>7.3907837808908305E-2</c:v>
                </c:pt>
                <c:pt idx="2">
                  <c:v>8.2605225205938868E-2</c:v>
                </c:pt>
                <c:pt idx="3">
                  <c:v>9.130261260296943E-2</c:v>
                </c:pt>
                <c:pt idx="4">
                  <c:v>0.1</c:v>
                </c:pt>
              </c:numCache>
            </c:numRef>
          </c:cat>
          <c:val>
            <c:numRef>
              <c:f>Optimizer!$G$8:$G$12</c:f>
              <c:numCache>
                <c:formatCode>0%</c:formatCode>
                <c:ptCount val="5"/>
                <c:pt idx="0">
                  <c:v>0.3556249479013367</c:v>
                </c:pt>
                <c:pt idx="1">
                  <c:v>0.35691097305459096</c:v>
                </c:pt>
                <c:pt idx="2">
                  <c:v>0.35819691532467279</c:v>
                </c:pt>
                <c:pt idx="3">
                  <c:v>0.28991013899978124</c:v>
                </c:pt>
                <c:pt idx="4">
                  <c:v>0</c:v>
                </c:pt>
              </c:numCache>
            </c:numRef>
          </c:val>
          <c:extLst>
            <c:ext xmlns:c16="http://schemas.microsoft.com/office/drawing/2014/chart" uri="{C3380CC4-5D6E-409C-BE32-E72D297353CC}">
              <c16:uniqueId val="{00000002-950C-478A-B5AA-0150623E0770}"/>
            </c:ext>
          </c:extLst>
        </c:ser>
        <c:dLbls>
          <c:showLegendKey val="0"/>
          <c:showVal val="0"/>
          <c:showCatName val="0"/>
          <c:showSerName val="0"/>
          <c:showPercent val="0"/>
          <c:showBubbleSize val="0"/>
        </c:dLbls>
        <c:axId val="352788736"/>
        <c:axId val="352789128"/>
        <c:extLst/>
      </c:areaChart>
      <c:catAx>
        <c:axId val="352788736"/>
        <c:scaling>
          <c:orientation val="minMax"/>
        </c:scaling>
        <c:delete val="0"/>
        <c:axPos val="b"/>
        <c:title>
          <c:tx>
            <c:rich>
              <a:bodyPr/>
              <a:lstStyle/>
              <a:p>
                <a:pPr>
                  <a:defRPr sz="1200" b="1" i="0" u="none" strike="noStrike" baseline="0">
                    <a:solidFill>
                      <a:srgbClr val="000000"/>
                    </a:solidFill>
                    <a:latin typeface="Arial" panose="020B0604020202020204" pitchFamily="34" charset="0"/>
                    <a:ea typeface="Arial Narrow"/>
                    <a:cs typeface="Arial" panose="020B0604020202020204" pitchFamily="34" charset="0"/>
                  </a:defRPr>
                </a:pPr>
                <a:r>
                  <a:rPr lang="en-US" sz="1200">
                    <a:latin typeface="Arial" panose="020B0604020202020204" pitchFamily="34" charset="0"/>
                    <a:cs typeface="Arial" panose="020B0604020202020204" pitchFamily="34" charset="0"/>
                  </a:rPr>
                  <a:t>Target Return</a:t>
                </a:r>
              </a:p>
            </c:rich>
          </c:tx>
          <c:layout>
            <c:manualLayout>
              <c:xMode val="edge"/>
              <c:yMode val="edge"/>
              <c:x val="0.42150790821929152"/>
              <c:y val="0.8768659931659487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Narrow"/>
                <a:ea typeface="Arial Narrow"/>
                <a:cs typeface="Arial Narrow"/>
              </a:defRPr>
            </a:pPr>
            <a:endParaRPr lang="en-US"/>
          </a:p>
        </c:txPr>
        <c:crossAx val="352789128"/>
        <c:crosses val="autoZero"/>
        <c:auto val="1"/>
        <c:lblAlgn val="ctr"/>
        <c:lblOffset val="100"/>
        <c:tickLblSkip val="1"/>
        <c:tickMarkSkip val="1"/>
        <c:noMultiLvlLbl val="0"/>
      </c:catAx>
      <c:valAx>
        <c:axId val="3527891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352788736"/>
        <c:crosses val="autoZero"/>
        <c:crossBetween val="midCat"/>
      </c:valAx>
      <c:spPr>
        <a:solidFill>
          <a:srgbClr val="C0C0C0"/>
        </a:solidFill>
        <a:ln w="12700">
          <a:solidFill>
            <a:srgbClr val="808080"/>
          </a:solidFill>
          <a:prstDash val="solid"/>
        </a:ln>
      </c:spPr>
    </c:plotArea>
    <c:legend>
      <c:legendPos val="b"/>
      <c:layout>
        <c:manualLayout>
          <c:xMode val="edge"/>
          <c:yMode val="edge"/>
          <c:x val="0.28319615912208507"/>
          <c:y val="0.93658173624523344"/>
          <c:w val="0.41987135867275849"/>
          <c:h val="5.7128955578665867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panose="020B0604020202020204" pitchFamily="34" charset="0"/>
              <a:ea typeface="Arial Narrow"/>
              <a:cs typeface="Arial" panose="020B0604020202020204" pitchFamily="34" charset="0"/>
            </a:defRPr>
          </a:pPr>
          <a:endParaRPr lang="en-US"/>
        </a:p>
      </c:txPr>
    </c:legend>
    <c:plotVisOnly val="1"/>
    <c:dispBlanksAs val="zero"/>
    <c:showDLblsOverMax val="0"/>
  </c:chart>
  <c:spPr>
    <a:solidFill>
      <a:schemeClr val="bg1"/>
    </a:solidFill>
    <a:ln w="9525">
      <a:solidFill>
        <a:schemeClr val="tx1"/>
      </a:solidFill>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800" b="1">
                <a:latin typeface="Arial" panose="020B0604020202020204" pitchFamily="34" charset="0"/>
                <a:cs typeface="Arial" panose="020B0604020202020204" pitchFamily="34" charset="0"/>
              </a:rPr>
              <a:t>Efficient Frontier</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516495002049315"/>
          <c:y val="0.13246663316021667"/>
          <c:w val="0.80961974948659088"/>
          <c:h val="0.69774054838889821"/>
        </c:manualLayout>
      </c:layout>
      <c:scatterChart>
        <c:scatterStyle val="lineMarker"/>
        <c:varyColors val="0"/>
        <c:ser>
          <c:idx val="0"/>
          <c:order val="0"/>
          <c:tx>
            <c:v>Individual Asset Classes</c:v>
          </c:tx>
          <c:spPr>
            <a:ln w="25400" cap="rnd">
              <a:noFill/>
              <a:round/>
            </a:ln>
            <a:effectLst/>
          </c:spPr>
          <c:marker>
            <c:symbol val="square"/>
            <c:size val="5"/>
            <c:spPr>
              <a:noFill/>
              <a:ln w="9525">
                <a:solidFill>
                  <a:srgbClr val="FF0000"/>
                </a:solidFill>
              </a:ln>
              <a:effectLst/>
            </c:spPr>
          </c:marker>
          <c:xVal>
            <c:numRef>
              <c:f>InputData!$C$11:$E$11</c:f>
              <c:numCache>
                <c:formatCode>0.00%</c:formatCode>
                <c:ptCount val="3"/>
                <c:pt idx="0">
                  <c:v>0.15</c:v>
                </c:pt>
                <c:pt idx="1">
                  <c:v>0.08</c:v>
                </c:pt>
                <c:pt idx="2">
                  <c:v>0.1</c:v>
                </c:pt>
              </c:numCache>
            </c:numRef>
          </c:xVal>
          <c:yVal>
            <c:numRef>
              <c:f>InputData!$C$8:$E$8</c:f>
              <c:numCache>
                <c:formatCode>0.00%</c:formatCode>
                <c:ptCount val="3"/>
                <c:pt idx="0">
                  <c:v>0.1</c:v>
                </c:pt>
                <c:pt idx="1">
                  <c:v>0.06</c:v>
                </c:pt>
                <c:pt idx="2">
                  <c:v>7.0000000000000007E-2</c:v>
                </c:pt>
              </c:numCache>
            </c:numRef>
          </c:yVal>
          <c:smooth val="0"/>
          <c:extLst>
            <c:ext xmlns:c16="http://schemas.microsoft.com/office/drawing/2014/chart" uri="{C3380CC4-5D6E-409C-BE32-E72D297353CC}">
              <c16:uniqueId val="{00000000-682E-432D-911A-AB6A195F5C34}"/>
            </c:ext>
          </c:extLst>
        </c:ser>
        <c:ser>
          <c:idx val="1"/>
          <c:order val="1"/>
          <c:tx>
            <c:v>Mean-Variance Frontier</c:v>
          </c:tx>
          <c:spPr>
            <a:ln w="9525" cap="rnd">
              <a:solidFill>
                <a:schemeClr val="tx1"/>
              </a:solidFill>
              <a:round/>
            </a:ln>
            <a:effectLst/>
          </c:spPr>
          <c:marker>
            <c:symbol val="circle"/>
            <c:size val="5"/>
            <c:spPr>
              <a:solidFill>
                <a:srgbClr val="FFFF00"/>
              </a:solidFill>
              <a:ln w="3175">
                <a:solidFill>
                  <a:schemeClr val="tx1"/>
                </a:solidFill>
              </a:ln>
              <a:effectLst/>
            </c:spPr>
          </c:marker>
          <c:xVal>
            <c:numRef>
              <c:f>Optimizer!$C$8:$C$12</c:f>
              <c:numCache>
                <c:formatCode>0.00%</c:formatCode>
                <c:ptCount val="5"/>
                <c:pt idx="0">
                  <c:v>6.6595461544424028E-2</c:v>
                </c:pt>
                <c:pt idx="1">
                  <c:v>7.3897754972687621E-2</c:v>
                </c:pt>
                <c:pt idx="2">
                  <c:v>9.240447076916819E-2</c:v>
                </c:pt>
                <c:pt idx="3">
                  <c:v>0.11717323385752698</c:v>
                </c:pt>
                <c:pt idx="4">
                  <c:v>0.15000000191839308</c:v>
                </c:pt>
              </c:numCache>
            </c:numRef>
          </c:xVal>
          <c:yVal>
            <c:numRef>
              <c:f>Optimizer!$B$8:$B$12</c:f>
              <c:numCache>
                <c:formatCode>0.00%</c:formatCode>
                <c:ptCount val="5"/>
                <c:pt idx="0">
                  <c:v>6.521045041187773E-2</c:v>
                </c:pt>
                <c:pt idx="1">
                  <c:v>7.3907837808908305E-2</c:v>
                </c:pt>
                <c:pt idx="2">
                  <c:v>8.2605225205938868E-2</c:v>
                </c:pt>
                <c:pt idx="3">
                  <c:v>9.130261260296943E-2</c:v>
                </c:pt>
                <c:pt idx="4">
                  <c:v>0.1</c:v>
                </c:pt>
              </c:numCache>
            </c:numRef>
          </c:yVal>
          <c:smooth val="1"/>
          <c:extLst>
            <c:ext xmlns:c16="http://schemas.microsoft.com/office/drawing/2014/chart" uri="{C3380CC4-5D6E-409C-BE32-E72D297353CC}">
              <c16:uniqueId val="{00000001-682E-432D-911A-AB6A195F5C34}"/>
            </c:ext>
          </c:extLst>
        </c:ser>
        <c:dLbls>
          <c:showLegendKey val="0"/>
          <c:showVal val="0"/>
          <c:showCatName val="0"/>
          <c:showSerName val="0"/>
          <c:showPercent val="0"/>
          <c:showBubbleSize val="0"/>
        </c:dLbls>
        <c:axId val="1993144815"/>
        <c:axId val="1993141071"/>
      </c:scatterChart>
      <c:valAx>
        <c:axId val="199314481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latin typeface="Arial" panose="020B0604020202020204" pitchFamily="34" charset="0"/>
                    <a:cs typeface="Arial" panose="020B0604020202020204" pitchFamily="34" charset="0"/>
                  </a:rPr>
                  <a:t>VOLATILITY</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93141071"/>
        <c:crosses val="autoZero"/>
        <c:crossBetween val="midCat"/>
      </c:valAx>
      <c:valAx>
        <c:axId val="19931410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latin typeface="Arial" panose="020B0604020202020204" pitchFamily="34" charset="0"/>
                    <a:cs typeface="Arial" panose="020B0604020202020204" pitchFamily="34" charset="0"/>
                  </a:rPr>
                  <a:t>Expected Return E[r]</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93144815"/>
        <c:crosses val="autoZero"/>
        <c:crossBetween val="midCat"/>
      </c:valAx>
      <c:spPr>
        <a:noFill/>
        <a:ln>
          <a:noFill/>
        </a:ln>
        <a:effectLst/>
      </c:spPr>
    </c:plotArea>
    <c:legend>
      <c:legendPos val="r"/>
      <c:layout>
        <c:manualLayout>
          <c:xMode val="edge"/>
          <c:yMode val="edge"/>
          <c:x val="0.62858693091900786"/>
          <c:y val="0.66067720258371954"/>
          <c:w val="0.26849713564157957"/>
          <c:h val="0.10638372331118186"/>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7132320" y="4343400"/>
    <xdr:ext cx="5554980" cy="4038600"/>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10</xdr:col>
      <xdr:colOff>9525</xdr:colOff>
      <xdr:row>1</xdr:row>
      <xdr:rowOff>9525</xdr:rowOff>
    </xdr:from>
    <xdr:to>
      <xdr:col>19</xdr:col>
      <xdr:colOff>76201</xdr:colOff>
      <xdr:row>22</xdr:row>
      <xdr:rowOff>95250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7"/>
  <sheetViews>
    <sheetView tabSelected="1" zoomScale="90" zoomScaleNormal="90" workbookViewId="0">
      <selection activeCell="B1" sqref="B1"/>
    </sheetView>
  </sheetViews>
  <sheetFormatPr defaultColWidth="8.85546875" defaultRowHeight="12.75" x14ac:dyDescent="0.2"/>
  <cols>
    <col min="1" max="1" width="3.28515625" style="47" customWidth="1"/>
    <col min="2" max="2" width="16.7109375" style="47" customWidth="1"/>
    <col min="3" max="4" width="8.85546875" style="47"/>
    <col min="5" max="5" width="10.5703125" style="47" customWidth="1"/>
    <col min="6" max="16384" width="8.85546875" style="47"/>
  </cols>
  <sheetData>
    <row r="1" spans="2:7" x14ac:dyDescent="0.2">
      <c r="B1" s="46" t="s">
        <v>27</v>
      </c>
      <c r="C1" s="48"/>
    </row>
    <row r="2" spans="2:7" x14ac:dyDescent="0.2">
      <c r="B2" s="48" t="s">
        <v>24</v>
      </c>
      <c r="C2" s="48"/>
    </row>
    <row r="3" spans="2:7" x14ac:dyDescent="0.2">
      <c r="B3" s="48" t="s">
        <v>25</v>
      </c>
      <c r="C3" s="48"/>
    </row>
    <row r="4" spans="2:7" x14ac:dyDescent="0.2">
      <c r="B4" s="62"/>
      <c r="C4" s="62"/>
    </row>
    <row r="5" spans="2:7" ht="15" x14ac:dyDescent="0.25">
      <c r="B5" s="16" t="s">
        <v>17</v>
      </c>
      <c r="C5"/>
      <c r="D5"/>
      <c r="E5"/>
      <c r="F5"/>
    </row>
    <row r="6" spans="2:7" ht="15" x14ac:dyDescent="0.25">
      <c r="B6" s="1" t="s">
        <v>18</v>
      </c>
      <c r="C6" s="2"/>
      <c r="D6" s="2"/>
      <c r="E6" s="3"/>
      <c r="F6"/>
      <c r="G6" s="49"/>
    </row>
    <row r="7" spans="2:7" ht="15" x14ac:dyDescent="0.25">
      <c r="B7" s="4"/>
      <c r="C7" s="52" t="s">
        <v>0</v>
      </c>
      <c r="D7" s="52" t="s">
        <v>1</v>
      </c>
      <c r="E7" s="53" t="s">
        <v>26</v>
      </c>
      <c r="F7"/>
      <c r="G7" s="49"/>
    </row>
    <row r="8" spans="2:7" ht="15" x14ac:dyDescent="0.25">
      <c r="B8" s="22" t="s">
        <v>23</v>
      </c>
      <c r="C8" s="63">
        <v>0.1</v>
      </c>
      <c r="D8" s="54">
        <v>0.06</v>
      </c>
      <c r="E8" s="57">
        <v>7.0000000000000007E-2</v>
      </c>
      <c r="F8"/>
      <c r="G8" s="49"/>
    </row>
    <row r="9" spans="2:7" ht="15" x14ac:dyDescent="0.25">
      <c r="B9" s="4"/>
      <c r="C9" s="5"/>
      <c r="D9" s="55"/>
      <c r="E9" s="56"/>
      <c r="F9"/>
      <c r="G9" s="49"/>
    </row>
    <row r="10" spans="2:7" ht="15" x14ac:dyDescent="0.25">
      <c r="B10" s="4"/>
      <c r="C10" s="5"/>
      <c r="D10" s="55"/>
      <c r="E10" s="56"/>
      <c r="F10"/>
      <c r="G10" s="49"/>
    </row>
    <row r="11" spans="2:7" ht="15" x14ac:dyDescent="0.25">
      <c r="B11" s="22" t="s">
        <v>2</v>
      </c>
      <c r="C11" s="63">
        <v>0.15</v>
      </c>
      <c r="D11" s="54">
        <v>0.08</v>
      </c>
      <c r="E11" s="57">
        <v>0.1</v>
      </c>
      <c r="F11"/>
      <c r="G11" s="49"/>
    </row>
    <row r="12" spans="2:7" ht="15" x14ac:dyDescent="0.25">
      <c r="B12" s="4"/>
      <c r="C12" s="5"/>
      <c r="D12" s="55"/>
      <c r="E12" s="56"/>
      <c r="F12"/>
      <c r="G12" s="49"/>
    </row>
    <row r="13" spans="2:7" ht="15" x14ac:dyDescent="0.25">
      <c r="B13" s="51" t="s">
        <v>19</v>
      </c>
      <c r="C13" s="5"/>
      <c r="D13" s="55"/>
      <c r="E13" s="56"/>
      <c r="F13"/>
      <c r="G13" s="49"/>
    </row>
    <row r="14" spans="2:7" ht="15" x14ac:dyDescent="0.25">
      <c r="B14" s="22" t="s">
        <v>0</v>
      </c>
      <c r="C14" s="5"/>
      <c r="D14" s="63">
        <v>0.3</v>
      </c>
      <c r="E14" s="57">
        <v>0.25</v>
      </c>
      <c r="F14"/>
      <c r="G14" s="49"/>
    </row>
    <row r="15" spans="2:7" ht="15" x14ac:dyDescent="0.25">
      <c r="B15" s="22" t="s">
        <v>1</v>
      </c>
      <c r="C15" s="5"/>
      <c r="D15" s="55"/>
      <c r="E15" s="57">
        <v>0.15</v>
      </c>
      <c r="F15"/>
      <c r="G15" s="49"/>
    </row>
    <row r="16" spans="2:7" ht="15" x14ac:dyDescent="0.25">
      <c r="B16" s="22" t="s">
        <v>20</v>
      </c>
      <c r="C16" s="5"/>
      <c r="D16" s="5"/>
      <c r="E16" s="6"/>
      <c r="F16"/>
      <c r="G16" s="49"/>
    </row>
    <row r="17" spans="2:6" ht="15" x14ac:dyDescent="0.25">
      <c r="B17" s="7"/>
      <c r="C17" s="8"/>
      <c r="D17" s="8"/>
      <c r="E17" s="9"/>
      <c r="F17"/>
    </row>
    <row r="18" spans="2:6" ht="15" x14ac:dyDescent="0.25">
      <c r="B18" s="51" t="s">
        <v>19</v>
      </c>
      <c r="C18" s="5"/>
      <c r="D18" s="5"/>
      <c r="E18" s="6"/>
      <c r="F18"/>
    </row>
    <row r="19" spans="2:6" ht="15" x14ac:dyDescent="0.25">
      <c r="B19" s="19" t="s">
        <v>0</v>
      </c>
      <c r="C19" s="17">
        <v>1</v>
      </c>
      <c r="D19" s="17">
        <f>D14</f>
        <v>0.3</v>
      </c>
      <c r="E19" s="18">
        <f>E14</f>
        <v>0.25</v>
      </c>
      <c r="F19"/>
    </row>
    <row r="20" spans="2:6" ht="15" x14ac:dyDescent="0.25">
      <c r="B20" s="19" t="s">
        <v>1</v>
      </c>
      <c r="C20" s="17">
        <f>D19</f>
        <v>0.3</v>
      </c>
      <c r="D20" s="17">
        <v>1</v>
      </c>
      <c r="E20" s="18">
        <f>E15</f>
        <v>0.15</v>
      </c>
      <c r="F20"/>
    </row>
    <row r="21" spans="2:6" ht="15" x14ac:dyDescent="0.25">
      <c r="B21" s="19" t="s">
        <v>20</v>
      </c>
      <c r="C21" s="17">
        <f>E19</f>
        <v>0.25</v>
      </c>
      <c r="D21" s="17">
        <f>E20</f>
        <v>0.15</v>
      </c>
      <c r="E21" s="18">
        <v>1</v>
      </c>
      <c r="F21"/>
    </row>
    <row r="22" spans="2:6" ht="15" x14ac:dyDescent="0.25">
      <c r="B22" s="7"/>
      <c r="C22" s="8"/>
      <c r="D22" s="8"/>
      <c r="E22" s="9"/>
      <c r="F22"/>
    </row>
    <row r="23" spans="2:6" ht="15" x14ac:dyDescent="0.25">
      <c r="B23" s="22" t="s">
        <v>22</v>
      </c>
      <c r="C23" s="20" t="s">
        <v>0</v>
      </c>
      <c r="D23" s="20" t="s">
        <v>1</v>
      </c>
      <c r="E23" s="21" t="s">
        <v>20</v>
      </c>
      <c r="F23"/>
    </row>
    <row r="24" spans="2:6" ht="15" x14ac:dyDescent="0.25">
      <c r="B24" s="19" t="s">
        <v>3</v>
      </c>
      <c r="C24" s="23">
        <f>C11</f>
        <v>0.15</v>
      </c>
      <c r="D24" s="23">
        <f>D11</f>
        <v>0.08</v>
      </c>
      <c r="E24" s="24">
        <f>E11</f>
        <v>0.1</v>
      </c>
      <c r="F24"/>
    </row>
    <row r="25" spans="2:6" ht="15" x14ac:dyDescent="0.25">
      <c r="B25" s="27">
        <f>C11</f>
        <v>0.15</v>
      </c>
      <c r="C25" s="23">
        <f t="shared" ref="C25:E27" si="0">C$24*$B25*C19</f>
        <v>2.2499999999999999E-2</v>
      </c>
      <c r="D25" s="23">
        <f t="shared" si="0"/>
        <v>3.5999999999999999E-3</v>
      </c>
      <c r="E25" s="24">
        <f t="shared" si="0"/>
        <v>3.7499999999999999E-3</v>
      </c>
      <c r="F25" t="s">
        <v>0</v>
      </c>
    </row>
    <row r="26" spans="2:6" ht="15" x14ac:dyDescent="0.25">
      <c r="B26" s="27">
        <f>D11</f>
        <v>0.08</v>
      </c>
      <c r="C26" s="23">
        <f t="shared" si="0"/>
        <v>3.5999999999999999E-3</v>
      </c>
      <c r="D26" s="23">
        <f t="shared" si="0"/>
        <v>6.4000000000000003E-3</v>
      </c>
      <c r="E26" s="24">
        <f t="shared" si="0"/>
        <v>1.1999999999999999E-3</v>
      </c>
      <c r="F26" t="s">
        <v>1</v>
      </c>
    </row>
    <row r="27" spans="2:6" ht="15" x14ac:dyDescent="0.25">
      <c r="B27" s="28">
        <f>E11</f>
        <v>0.1</v>
      </c>
      <c r="C27" s="25">
        <f t="shared" si="0"/>
        <v>3.7499999999999999E-3</v>
      </c>
      <c r="D27" s="25">
        <f t="shared" si="0"/>
        <v>1.1999999999999999E-3</v>
      </c>
      <c r="E27" s="26">
        <f t="shared" si="0"/>
        <v>1.0000000000000002E-2</v>
      </c>
      <c r="F27" t="s">
        <v>20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0"/>
  <sheetViews>
    <sheetView zoomScale="80" zoomScaleNormal="80" workbookViewId="0"/>
  </sheetViews>
  <sheetFormatPr defaultColWidth="8.85546875" defaultRowHeight="15" x14ac:dyDescent="0.25"/>
  <cols>
    <col min="3" max="3" width="10.28515625" customWidth="1"/>
    <col min="4" max="4" width="13.140625" customWidth="1"/>
    <col min="5" max="5" width="10.140625" customWidth="1"/>
    <col min="6" max="6" width="11.140625" customWidth="1"/>
    <col min="7" max="7" width="12" customWidth="1"/>
    <col min="8" max="8" width="10.7109375" customWidth="1"/>
    <col min="9" max="9" width="10" customWidth="1"/>
  </cols>
  <sheetData>
    <row r="1" spans="1:20" x14ac:dyDescent="0.25">
      <c r="A1" s="35" t="s">
        <v>4</v>
      </c>
      <c r="B1" s="11"/>
      <c r="C1" s="11"/>
      <c r="D1" s="11"/>
      <c r="E1" s="11"/>
      <c r="F1" s="11"/>
      <c r="G1" s="11"/>
      <c r="H1" s="11"/>
      <c r="I1" s="11"/>
    </row>
    <row r="2" spans="1:20" x14ac:dyDescent="0.25">
      <c r="A2" s="10"/>
      <c r="B2" s="10"/>
      <c r="C2" s="10"/>
      <c r="D2" s="10"/>
      <c r="E2" s="10"/>
      <c r="F2" s="10"/>
      <c r="G2" s="10"/>
      <c r="H2" s="10"/>
      <c r="I2" s="10"/>
    </row>
    <row r="3" spans="1:20" x14ac:dyDescent="0.25">
      <c r="A3" s="12" t="s">
        <v>5</v>
      </c>
      <c r="B3" s="10"/>
      <c r="C3" s="10"/>
      <c r="D3" s="10"/>
      <c r="E3" s="10"/>
      <c r="F3" s="10"/>
      <c r="G3" s="10"/>
      <c r="H3" s="10"/>
      <c r="I3" s="10"/>
    </row>
    <row r="4" spans="1:20" x14ac:dyDescent="0.25">
      <c r="A4" s="10"/>
      <c r="B4" s="10" t="s">
        <v>16</v>
      </c>
      <c r="C4" s="50">
        <v>0.03</v>
      </c>
      <c r="D4" s="10"/>
      <c r="E4" s="10"/>
      <c r="F4" s="10"/>
      <c r="G4" s="10"/>
      <c r="H4" s="10"/>
      <c r="I4" s="10"/>
      <c r="L4" s="42"/>
    </row>
    <row r="5" spans="1:20" x14ac:dyDescent="0.25">
      <c r="A5" s="10"/>
      <c r="B5" s="10"/>
      <c r="C5" s="10"/>
      <c r="D5" s="10"/>
      <c r="E5" s="10"/>
      <c r="F5" s="10"/>
      <c r="G5" s="10"/>
      <c r="H5" s="10"/>
      <c r="I5" s="10"/>
    </row>
    <row r="6" spans="1:20" x14ac:dyDescent="0.25">
      <c r="A6" s="10"/>
      <c r="B6" s="10"/>
      <c r="C6" s="10"/>
      <c r="D6" s="10"/>
      <c r="E6" s="10"/>
      <c r="F6" s="10"/>
      <c r="G6" s="10"/>
      <c r="H6" s="10"/>
      <c r="I6" s="10"/>
    </row>
    <row r="7" spans="1:20" x14ac:dyDescent="0.25">
      <c r="A7" s="43"/>
      <c r="B7" s="44" t="s">
        <v>6</v>
      </c>
      <c r="C7" s="45" t="s">
        <v>3</v>
      </c>
      <c r="D7" s="43" t="s">
        <v>7</v>
      </c>
      <c r="E7" s="44" t="s">
        <v>0</v>
      </c>
      <c r="F7" s="44" t="s">
        <v>1</v>
      </c>
      <c r="G7" s="44" t="s">
        <v>20</v>
      </c>
      <c r="H7" s="10"/>
      <c r="I7" s="10"/>
      <c r="T7" s="42"/>
    </row>
    <row r="8" spans="1:20" x14ac:dyDescent="0.25">
      <c r="A8" s="10"/>
      <c r="B8" s="36">
        <v>6.521045041187773E-2</v>
      </c>
      <c r="C8" s="36">
        <v>6.6595461544424028E-2</v>
      </c>
      <c r="D8" s="37">
        <f>(B8-$C$4)/C8</f>
        <v>0.52872147133314473</v>
      </c>
      <c r="E8" s="58">
        <v>4.1355043824635784E-2</v>
      </c>
      <c r="F8" s="58">
        <v>0.60301999460534295</v>
      </c>
      <c r="G8" s="58">
        <v>0.3556249479013367</v>
      </c>
      <c r="H8" s="10"/>
      <c r="I8" s="10"/>
    </row>
    <row r="9" spans="1:20" x14ac:dyDescent="0.25">
      <c r="A9" s="10"/>
      <c r="B9" s="36">
        <f>B8+(B12-B8)/4</f>
        <v>7.3907837808908305E-2</v>
      </c>
      <c r="C9" s="36">
        <v>7.3897754972687621E-2</v>
      </c>
      <c r="D9" s="37">
        <f t="shared" ref="D9:D12" si="0">(B9-$C$4)/C9</f>
        <v>0.59417011822803689</v>
      </c>
      <c r="E9" s="59">
        <v>0.25846985438725101</v>
      </c>
      <c r="F9" s="59">
        <v>0.38461915570224753</v>
      </c>
      <c r="G9" s="59">
        <v>0.35691097305459096</v>
      </c>
      <c r="H9" s="10"/>
      <c r="I9" s="10"/>
    </row>
    <row r="10" spans="1:20" x14ac:dyDescent="0.25">
      <c r="A10" s="10"/>
      <c r="B10" s="36">
        <f>B8+(B12-B8)/2</f>
        <v>8.2605225205938868E-2</v>
      </c>
      <c r="C10" s="36">
        <v>9.240447076916819E-2</v>
      </c>
      <c r="D10" s="37">
        <f t="shared" si="0"/>
        <v>0.5692930738962817</v>
      </c>
      <c r="E10" s="59">
        <v>0.47558140159246359</v>
      </c>
      <c r="F10" s="59">
        <v>0.16622167998942869</v>
      </c>
      <c r="G10" s="59">
        <v>0.35819691532467279</v>
      </c>
      <c r="H10" s="10"/>
      <c r="I10" s="10"/>
    </row>
    <row r="11" spans="1:20" x14ac:dyDescent="0.25">
      <c r="A11" s="10"/>
      <c r="B11" s="36">
        <f>B8+3*(B12-B8)/4</f>
        <v>9.130261260296943E-2</v>
      </c>
      <c r="C11" s="36">
        <v>0.11717323385752698</v>
      </c>
      <c r="D11" s="37">
        <f t="shared" si="0"/>
        <v>0.5231793182179163</v>
      </c>
      <c r="E11" s="59">
        <v>0.71008985302300476</v>
      </c>
      <c r="F11" s="59">
        <v>0</v>
      </c>
      <c r="G11" s="59">
        <v>0.28991013899978124</v>
      </c>
      <c r="H11" s="10"/>
      <c r="I11" s="10"/>
    </row>
    <row r="12" spans="1:20" x14ac:dyDescent="0.25">
      <c r="A12" s="10"/>
      <c r="B12" s="40">
        <f>MAX(InputData!C8:E8)</f>
        <v>0.1</v>
      </c>
      <c r="C12" s="36">
        <v>0.15000000191839308</v>
      </c>
      <c r="D12" s="37">
        <f t="shared" si="0"/>
        <v>0.46666666069833279</v>
      </c>
      <c r="E12" s="59">
        <v>1.0000000127892872</v>
      </c>
      <c r="F12" s="59">
        <v>0</v>
      </c>
      <c r="G12" s="59">
        <v>0</v>
      </c>
      <c r="H12" s="10"/>
      <c r="I12" s="10"/>
    </row>
    <row r="13" spans="1:20" x14ac:dyDescent="0.25">
      <c r="A13" s="10"/>
      <c r="B13" s="10"/>
      <c r="C13" s="10"/>
      <c r="D13" s="10"/>
      <c r="E13" s="10"/>
      <c r="F13" s="10"/>
      <c r="G13" s="10"/>
      <c r="H13" s="10"/>
      <c r="I13" s="10"/>
    </row>
    <row r="14" spans="1:20" x14ac:dyDescent="0.25">
      <c r="A14" s="10"/>
      <c r="B14" s="10"/>
      <c r="C14" s="10"/>
      <c r="D14" s="10"/>
      <c r="E14" s="10"/>
      <c r="F14" s="10"/>
      <c r="G14" s="10"/>
      <c r="H14" s="10"/>
      <c r="I14" s="10"/>
    </row>
    <row r="15" spans="1:20" x14ac:dyDescent="0.25">
      <c r="A15" s="35" t="s">
        <v>8</v>
      </c>
      <c r="B15" s="11"/>
      <c r="C15" s="11"/>
      <c r="D15" s="11"/>
      <c r="E15" s="11"/>
      <c r="F15" s="11"/>
      <c r="G15" s="11"/>
      <c r="H15" s="11"/>
      <c r="I15" s="11"/>
    </row>
    <row r="16" spans="1:20" x14ac:dyDescent="0.25">
      <c r="A16" s="10"/>
      <c r="B16" s="10"/>
      <c r="C16" s="10"/>
      <c r="D16" s="10"/>
      <c r="E16" s="10"/>
      <c r="F16" s="10"/>
      <c r="G16" s="10"/>
      <c r="H16" s="10"/>
      <c r="I16" s="10"/>
    </row>
    <row r="17" spans="1:20" x14ac:dyDescent="0.25">
      <c r="A17" s="10"/>
      <c r="B17" s="10"/>
      <c r="C17" s="14" t="s">
        <v>9</v>
      </c>
      <c r="D17" s="14"/>
      <c r="E17" s="60">
        <f>InputData!C8</f>
        <v>0.1</v>
      </c>
      <c r="F17" s="60">
        <f>InputData!D8</f>
        <v>0.06</v>
      </c>
      <c r="G17" s="60">
        <f>InputData!E8</f>
        <v>7.0000000000000007E-2</v>
      </c>
      <c r="H17" s="14"/>
      <c r="I17" s="14"/>
    </row>
    <row r="18" spans="1:20" ht="25.5" customHeight="1" x14ac:dyDescent="0.25">
      <c r="A18" s="10"/>
      <c r="B18" s="10"/>
      <c r="C18" s="32" t="s">
        <v>10</v>
      </c>
      <c r="D18" s="14"/>
      <c r="E18" s="14"/>
      <c r="F18" s="14"/>
      <c r="G18" s="14"/>
      <c r="H18" s="32" t="s">
        <v>11</v>
      </c>
      <c r="I18" s="30" t="s">
        <v>12</v>
      </c>
    </row>
    <row r="19" spans="1:20" x14ac:dyDescent="0.25">
      <c r="A19" s="10"/>
      <c r="B19" s="10"/>
      <c r="C19" s="14" t="s">
        <v>13</v>
      </c>
      <c r="D19" s="14"/>
      <c r="E19" s="39">
        <v>1.0000000127892872</v>
      </c>
      <c r="F19" s="39">
        <v>0</v>
      </c>
      <c r="G19" s="39">
        <v>0</v>
      </c>
      <c r="H19" s="61">
        <f>SUM(E19:G19)</f>
        <v>1.0000000127892872</v>
      </c>
      <c r="I19" s="61">
        <f>E19*E17+F19*F17+G19*G17</f>
        <v>0.10000000127892872</v>
      </c>
      <c r="T19" s="13"/>
    </row>
    <row r="20" spans="1:20" x14ac:dyDescent="0.25">
      <c r="A20" s="10"/>
      <c r="B20" s="10"/>
      <c r="C20" s="14"/>
      <c r="D20" s="14"/>
      <c r="E20" s="31" t="s">
        <v>0</v>
      </c>
      <c r="F20" s="31" t="s">
        <v>1</v>
      </c>
      <c r="G20" s="31" t="s">
        <v>20</v>
      </c>
      <c r="H20" s="14"/>
      <c r="I20" s="14"/>
    </row>
    <row r="21" spans="1:20" x14ac:dyDescent="0.25">
      <c r="A21" s="10"/>
      <c r="B21" s="10"/>
      <c r="C21" s="14" t="s">
        <v>0</v>
      </c>
      <c r="D21" s="15">
        <f>E19</f>
        <v>1.0000000127892872</v>
      </c>
      <c r="E21" s="34">
        <f>InputData!C25*E$19*$D21</f>
        <v>2.2500000575517928E-2</v>
      </c>
      <c r="F21" s="34">
        <f>InputData!D25*F$19*$D21</f>
        <v>0</v>
      </c>
      <c r="G21" s="34">
        <f>InputData!E25*G$19*$D21</f>
        <v>0</v>
      </c>
      <c r="H21" s="14"/>
      <c r="I21" s="14"/>
    </row>
    <row r="22" spans="1:20" x14ac:dyDescent="0.25">
      <c r="A22" s="10"/>
      <c r="B22" s="10"/>
      <c r="C22" s="14" t="s">
        <v>1</v>
      </c>
      <c r="D22" s="15">
        <f>F19</f>
        <v>0</v>
      </c>
      <c r="E22" s="34">
        <f>InputData!C26*E$19*$D22</f>
        <v>0</v>
      </c>
      <c r="F22" s="34">
        <f>InputData!D26*F$19*$D22</f>
        <v>0</v>
      </c>
      <c r="G22" s="34">
        <f>InputData!E26*G$19*$D22</f>
        <v>0</v>
      </c>
      <c r="H22" s="14"/>
      <c r="I22" s="14"/>
    </row>
    <row r="23" spans="1:20" x14ac:dyDescent="0.25">
      <c r="A23" s="10"/>
      <c r="B23" s="10"/>
      <c r="C23" s="14" t="s">
        <v>20</v>
      </c>
      <c r="D23" s="15">
        <f>G19</f>
        <v>0</v>
      </c>
      <c r="E23" s="34">
        <f>InputData!C27*E$19*$D23</f>
        <v>0</v>
      </c>
      <c r="F23" s="34">
        <f>InputData!D27*F$19*$D23</f>
        <v>0</v>
      </c>
      <c r="G23" s="34">
        <f>InputData!E27*G$19*$D23</f>
        <v>0</v>
      </c>
      <c r="H23" s="14"/>
      <c r="I23" s="14"/>
    </row>
    <row r="24" spans="1:20" x14ac:dyDescent="0.25">
      <c r="A24" s="10"/>
      <c r="B24" s="10"/>
      <c r="C24" s="14"/>
      <c r="D24" s="29" t="s">
        <v>14</v>
      </c>
      <c r="E24" s="38">
        <v>0.1</v>
      </c>
      <c r="F24" s="14"/>
      <c r="G24" s="14"/>
      <c r="H24" s="14"/>
      <c r="I24" s="14"/>
    </row>
    <row r="25" spans="1:20" x14ac:dyDescent="0.25">
      <c r="A25" s="10"/>
      <c r="B25" s="10"/>
      <c r="C25" s="14"/>
      <c r="D25" s="29" t="s">
        <v>21</v>
      </c>
      <c r="E25" s="33">
        <f>SUM(E21:G23)</f>
        <v>2.2500000575517928E-2</v>
      </c>
      <c r="F25" s="14"/>
      <c r="G25" s="14"/>
      <c r="H25" s="14"/>
      <c r="I25" s="14"/>
    </row>
    <row r="26" spans="1:20" x14ac:dyDescent="0.25">
      <c r="A26" s="10"/>
      <c r="B26" s="10"/>
      <c r="C26" s="14"/>
      <c r="D26" s="29" t="s">
        <v>15</v>
      </c>
      <c r="E26" s="33">
        <f>SQRT(E25)</f>
        <v>0.15000000191839308</v>
      </c>
      <c r="F26" s="14"/>
      <c r="G26" s="14"/>
      <c r="H26" s="14"/>
      <c r="I26" s="14"/>
    </row>
    <row r="30" spans="1:20" x14ac:dyDescent="0.25">
      <c r="J30" s="41"/>
    </row>
  </sheetData>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InputData</vt:lpstr>
      <vt:lpstr>Optimizer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De Villiers</dc:creator>
  <cp:lastModifiedBy>David M Geltner</cp:lastModifiedBy>
  <dcterms:created xsi:type="dcterms:W3CDTF">2018-05-23T12:21:34Z</dcterms:created>
  <dcterms:modified xsi:type="dcterms:W3CDTF">2024-12-10T22:40:06Z</dcterms:modified>
</cp:coreProperties>
</file>