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fint\Dropbox\Book4eShared\2ndDraftsOf4eNewTOCchapters\General Supplemental Material\"/>
    </mc:Choice>
  </mc:AlternateContent>
  <xr:revisionPtr revIDLastSave="0" documentId="13_ncr:1_{C0D8A528-4C87-4F51-AB60-9172988BFF6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roforma" sheetId="2" r:id="rId1"/>
    <sheet name="ComonentsAnalysis" sheetId="8" r:id="rId2"/>
    <sheet name="Mortgage - Monthly" sheetId="3" r:id="rId3"/>
    <sheet name="Mortgage - Annualized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8" l="1"/>
  <c r="D7" i="2" l="1"/>
  <c r="D7" i="3"/>
  <c r="D8" i="3" s="1"/>
  <c r="U7" i="3" s="1"/>
  <c r="D5" i="3"/>
  <c r="U4" i="3" s="1"/>
  <c r="D3" i="3"/>
  <c r="D6" i="3" l="1"/>
  <c r="U5" i="3" s="1"/>
  <c r="U6" i="3"/>
  <c r="J17" i="2" l="1"/>
  <c r="O13" i="2"/>
  <c r="P13" i="2" s="1"/>
  <c r="D22" i="8" s="1"/>
  <c r="M13" i="2"/>
  <c r="M15" i="2" s="1"/>
  <c r="L13" i="2"/>
  <c r="L15" i="2" s="1"/>
  <c r="K13" i="2"/>
  <c r="K15" i="2" s="1"/>
  <c r="J13" i="2"/>
  <c r="J15" i="2" s="1"/>
  <c r="I13" i="2"/>
  <c r="I15" i="2" s="1"/>
  <c r="H13" i="2"/>
  <c r="H15" i="2" s="1"/>
  <c r="G13" i="2"/>
  <c r="G15" i="2" s="1"/>
  <c r="F13" i="2"/>
  <c r="E13" i="2"/>
  <c r="D13" i="2"/>
  <c r="D14" i="2" s="1"/>
  <c r="J54" i="2" l="1"/>
  <c r="F19" i="8"/>
  <c r="F15" i="2"/>
  <c r="E14" i="2"/>
  <c r="F14" i="2"/>
  <c r="E15" i="2"/>
  <c r="P14" i="2"/>
  <c r="P18" i="2" s="1"/>
  <c r="P19" i="2" s="1"/>
  <c r="J14" i="2"/>
  <c r="J16" i="2" s="1"/>
  <c r="K14" i="2"/>
  <c r="K16" i="2" s="1"/>
  <c r="L14" i="2"/>
  <c r="L16" i="2" s="1"/>
  <c r="M14" i="2"/>
  <c r="M16" i="2" s="1"/>
  <c r="D15" i="2"/>
  <c r="D16" i="2" s="1"/>
  <c r="G14" i="2"/>
  <c r="G16" i="2" s="1"/>
  <c r="H14" i="2"/>
  <c r="H16" i="2" s="1"/>
  <c r="I14" i="2"/>
  <c r="I16" i="2" s="1"/>
  <c r="L53" i="2" l="1"/>
  <c r="L58" i="2" s="1"/>
  <c r="E21" i="8"/>
  <c r="H53" i="2"/>
  <c r="E17" i="8"/>
  <c r="G53" i="2"/>
  <c r="G58" i="2" s="1"/>
  <c r="E16" i="8"/>
  <c r="I53" i="2"/>
  <c r="I58" i="2" s="1"/>
  <c r="E18" i="8"/>
  <c r="D53" i="2"/>
  <c r="E13" i="8"/>
  <c r="M53" i="2"/>
  <c r="E22" i="8"/>
  <c r="K53" i="2"/>
  <c r="E20" i="8"/>
  <c r="J53" i="2"/>
  <c r="J58" i="2" s="1"/>
  <c r="E19" i="8"/>
  <c r="F16" i="2"/>
  <c r="F17" i="2" s="1"/>
  <c r="D58" i="2"/>
  <c r="H58" i="2"/>
  <c r="M58" i="2"/>
  <c r="K58" i="2"/>
  <c r="J55" i="2"/>
  <c r="J18" i="2"/>
  <c r="J19" i="2" s="1"/>
  <c r="E16" i="2"/>
  <c r="I17" i="2"/>
  <c r="F18" i="8" s="1"/>
  <c r="H17" i="2"/>
  <c r="F17" i="8" s="1"/>
  <c r="G17" i="2"/>
  <c r="F16" i="8" s="1"/>
  <c r="M17" i="2"/>
  <c r="F22" i="8" s="1"/>
  <c r="L17" i="2"/>
  <c r="F21" i="8" s="1"/>
  <c r="K17" i="2"/>
  <c r="F20" i="8" s="1"/>
  <c r="D17" i="2"/>
  <c r="F13" i="8" s="1"/>
  <c r="F54" i="2" l="1"/>
  <c r="F15" i="8"/>
  <c r="H13" i="8"/>
  <c r="G13" i="8"/>
  <c r="H19" i="8"/>
  <c r="G19" i="8"/>
  <c r="H22" i="8"/>
  <c r="G22" i="8"/>
  <c r="F18" i="2"/>
  <c r="F19" i="2" s="1"/>
  <c r="J43" i="2"/>
  <c r="H20" i="8"/>
  <c r="G20" i="8"/>
  <c r="H18" i="8"/>
  <c r="G18" i="8"/>
  <c r="G16" i="8"/>
  <c r="H16" i="8"/>
  <c r="H21" i="8"/>
  <c r="G21" i="8"/>
  <c r="F53" i="2"/>
  <c r="F58" i="2" s="1"/>
  <c r="E15" i="8"/>
  <c r="H17" i="8"/>
  <c r="G17" i="8"/>
  <c r="E53" i="2"/>
  <c r="E58" i="2" s="1"/>
  <c r="E14" i="8"/>
  <c r="H18" i="2"/>
  <c r="H19" i="2" s="1"/>
  <c r="H54" i="2"/>
  <c r="H55" i="2" s="1"/>
  <c r="G18" i="2"/>
  <c r="G19" i="2" s="1"/>
  <c r="G54" i="2"/>
  <c r="G55" i="2" s="1"/>
  <c r="I18" i="2"/>
  <c r="I19" i="2" s="1"/>
  <c r="I54" i="2"/>
  <c r="I55" i="2" s="1"/>
  <c r="D18" i="2"/>
  <c r="D19" i="2" s="1"/>
  <c r="D54" i="2"/>
  <c r="D55" i="2" s="1"/>
  <c r="K18" i="2"/>
  <c r="K19" i="2" s="1"/>
  <c r="K54" i="2"/>
  <c r="K55" i="2" s="1"/>
  <c r="L18" i="2"/>
  <c r="L19" i="2" s="1"/>
  <c r="L54" i="2"/>
  <c r="L55" i="2" s="1"/>
  <c r="M18" i="2"/>
  <c r="M19" i="2" s="1"/>
  <c r="M54" i="2"/>
  <c r="M55" i="2" s="1"/>
  <c r="E17" i="2"/>
  <c r="F14" i="8" s="1"/>
  <c r="I43" i="2" l="1"/>
  <c r="H14" i="8"/>
  <c r="G14" i="8"/>
  <c r="K43" i="2"/>
  <c r="G43" i="2"/>
  <c r="H15" i="8"/>
  <c r="G15" i="8"/>
  <c r="F43" i="2"/>
  <c r="M43" i="2"/>
  <c r="L43" i="2"/>
  <c r="D43" i="2"/>
  <c r="F55" i="2"/>
  <c r="H43" i="2"/>
  <c r="E18" i="2"/>
  <c r="E19" i="2" s="1"/>
  <c r="E54" i="2"/>
  <c r="E55" i="2" s="1"/>
  <c r="E43" i="2" l="1"/>
  <c r="D20" i="2"/>
  <c r="C43" i="2" l="1"/>
  <c r="O43" i="2" s="1"/>
  <c r="C64" i="2"/>
  <c r="C66" i="2" s="1"/>
  <c r="P35" i="2" s="1"/>
  <c r="D12" i="8"/>
  <c r="D2" i="3"/>
  <c r="D4" i="3" s="1"/>
  <c r="C44" i="2" s="1"/>
  <c r="C45" i="2"/>
  <c r="G4" i="2"/>
  <c r="G6" i="2" s="1"/>
  <c r="G12" i="8" l="1"/>
  <c r="I14" i="8"/>
  <c r="J14" i="8" s="1"/>
  <c r="I15" i="8"/>
  <c r="J15" i="8" s="1"/>
  <c r="I16" i="8"/>
  <c r="J16" i="8" s="1"/>
  <c r="I17" i="8"/>
  <c r="J17" i="8" s="1"/>
  <c r="I21" i="8"/>
  <c r="J21" i="8" s="1"/>
  <c r="I20" i="8"/>
  <c r="J20" i="8" s="1"/>
  <c r="I22" i="8"/>
  <c r="I19" i="8"/>
  <c r="J19" i="8" s="1"/>
  <c r="I13" i="8"/>
  <c r="J13" i="8" s="1"/>
  <c r="I18" i="8"/>
  <c r="J18" i="8" s="1"/>
  <c r="D13" i="8"/>
  <c r="D14" i="8" s="1"/>
  <c r="D15" i="8" s="1"/>
  <c r="D16" i="8" s="1"/>
  <c r="D17" i="8" s="1"/>
  <c r="D18" i="8" s="1"/>
  <c r="D19" i="8" s="1"/>
  <c r="D20" i="8" s="1"/>
  <c r="D21" i="8" s="1"/>
  <c r="J38" i="2"/>
  <c r="M38" i="2"/>
  <c r="H38" i="2"/>
  <c r="D38" i="2"/>
  <c r="I38" i="2"/>
  <c r="L38" i="2"/>
  <c r="K38" i="2"/>
  <c r="G38" i="2"/>
  <c r="F38" i="2"/>
  <c r="E38" i="2"/>
  <c r="U3" i="3"/>
  <c r="G4" i="3"/>
  <c r="D10" i="3"/>
  <c r="C46" i="2"/>
  <c r="E35" i="2"/>
  <c r="E59" i="2" s="1"/>
  <c r="J35" i="2"/>
  <c r="J59" i="2" s="1"/>
  <c r="L35" i="2"/>
  <c r="L59" i="2" s="1"/>
  <c r="F35" i="2"/>
  <c r="F59" i="2" s="1"/>
  <c r="G35" i="2"/>
  <c r="G59" i="2" s="1"/>
  <c r="M35" i="2"/>
  <c r="M59" i="2" s="1"/>
  <c r="I35" i="2"/>
  <c r="I59" i="2" s="1"/>
  <c r="D35" i="2"/>
  <c r="H35" i="2"/>
  <c r="H59" i="2" s="1"/>
  <c r="K35" i="2"/>
  <c r="K59" i="2" s="1"/>
  <c r="N15" i="3" l="1"/>
  <c r="D2" i="4" s="1"/>
  <c r="D17" i="4" s="1"/>
  <c r="U10" i="3"/>
  <c r="AC3" i="3"/>
  <c r="I4" i="3"/>
  <c r="H100" i="3"/>
  <c r="H279" i="3"/>
  <c r="H229" i="3"/>
  <c r="H298" i="3"/>
  <c r="H241" i="3"/>
  <c r="H91" i="3"/>
  <c r="H19" i="3"/>
  <c r="H136" i="3"/>
  <c r="H212" i="3"/>
  <c r="H115" i="3"/>
  <c r="H176" i="3"/>
  <c r="H219" i="3"/>
  <c r="H292" i="3"/>
  <c r="H239" i="3"/>
  <c r="H84" i="3"/>
  <c r="H82" i="3"/>
  <c r="H174" i="3"/>
  <c r="H209" i="3"/>
  <c r="H103" i="3"/>
  <c r="H63" i="3"/>
  <c r="H195" i="3"/>
  <c r="H249" i="3"/>
  <c r="H9" i="3"/>
  <c r="H226" i="3"/>
  <c r="H59" i="3"/>
  <c r="H276" i="3"/>
  <c r="H189" i="3"/>
  <c r="H38" i="3"/>
  <c r="H106" i="3"/>
  <c r="H97" i="3"/>
  <c r="H57" i="3"/>
  <c r="H56" i="3"/>
  <c r="H121" i="3"/>
  <c r="H217" i="3"/>
  <c r="H90" i="3"/>
  <c r="H191" i="3"/>
  <c r="H17" i="3"/>
  <c r="H235" i="3"/>
  <c r="H294" i="3"/>
  <c r="H248" i="3"/>
  <c r="H35" i="3"/>
  <c r="H167" i="3"/>
  <c r="H245" i="3"/>
  <c r="H43" i="3"/>
  <c r="H95" i="3"/>
  <c r="H269" i="3"/>
  <c r="H152" i="3"/>
  <c r="H58" i="3"/>
  <c r="H146" i="3"/>
  <c r="H23" i="3"/>
  <c r="H124" i="3"/>
  <c r="H198" i="3"/>
  <c r="H228" i="3"/>
  <c r="H129" i="3"/>
  <c r="H188" i="3"/>
  <c r="H78" i="3"/>
  <c r="H173" i="3"/>
  <c r="H301" i="3"/>
  <c r="V18" i="3" s="1"/>
  <c r="H183" i="3"/>
  <c r="H20" i="3"/>
  <c r="H272" i="3"/>
  <c r="H147" i="3"/>
  <c r="H61" i="3"/>
  <c r="H89" i="3"/>
  <c r="H170" i="3"/>
  <c r="H22" i="3"/>
  <c r="H117" i="3"/>
  <c r="H246" i="3"/>
  <c r="H120" i="3"/>
  <c r="H76" i="3"/>
  <c r="H297" i="3"/>
  <c r="H282" i="3"/>
  <c r="H52" i="3"/>
  <c r="H66" i="3"/>
  <c r="H110" i="3"/>
  <c r="H93" i="3"/>
  <c r="H267" i="3"/>
  <c r="H214" i="3"/>
  <c r="H88" i="3"/>
  <c r="H161" i="3"/>
  <c r="H156" i="3"/>
  <c r="H94" i="3"/>
  <c r="H238" i="3"/>
  <c r="H240" i="3"/>
  <c r="H159" i="3"/>
  <c r="H21" i="3"/>
  <c r="H172" i="3"/>
  <c r="H62" i="3"/>
  <c r="H49" i="3"/>
  <c r="H5" i="3"/>
  <c r="H200" i="3"/>
  <c r="H96" i="3"/>
  <c r="H157" i="3"/>
  <c r="H134" i="3"/>
  <c r="H178" i="3"/>
  <c r="H210" i="3"/>
  <c r="H190" i="3"/>
  <c r="H274" i="3"/>
  <c r="H72" i="3"/>
  <c r="H213" i="3"/>
  <c r="H253" i="3"/>
  <c r="H132" i="3"/>
  <c r="H71" i="3"/>
  <c r="H277" i="3"/>
  <c r="H216" i="3"/>
  <c r="H114" i="3"/>
  <c r="H223" i="3"/>
  <c r="H41" i="3"/>
  <c r="H112" i="3"/>
  <c r="H39" i="3"/>
  <c r="H111" i="3"/>
  <c r="H105" i="3"/>
  <c r="H205" i="3"/>
  <c r="H107" i="3"/>
  <c r="H75" i="3"/>
  <c r="H109" i="3"/>
  <c r="H29" i="3"/>
  <c r="H264" i="3"/>
  <c r="H73" i="3"/>
  <c r="H74" i="3"/>
  <c r="H266" i="3"/>
  <c r="H187" i="3"/>
  <c r="H288" i="3"/>
  <c r="H233" i="3"/>
  <c r="H65" i="3"/>
  <c r="H11" i="3"/>
  <c r="H230" i="3"/>
  <c r="H252" i="3"/>
  <c r="H154" i="3"/>
  <c r="H258" i="3"/>
  <c r="H280" i="3"/>
  <c r="H283" i="3"/>
  <c r="H55" i="3"/>
  <c r="H256" i="3"/>
  <c r="H291" i="3"/>
  <c r="H153" i="3"/>
  <c r="H50" i="3"/>
  <c r="H32" i="3"/>
  <c r="H293" i="3"/>
  <c r="H79" i="3"/>
  <c r="H34" i="3"/>
  <c r="H207" i="3"/>
  <c r="H175" i="3"/>
  <c r="H12" i="3"/>
  <c r="H247" i="3"/>
  <c r="H51" i="3"/>
  <c r="H160" i="3"/>
  <c r="H148" i="3"/>
  <c r="H303" i="3"/>
  <c r="V20" i="3" s="1"/>
  <c r="H224" i="3"/>
  <c r="H289" i="3"/>
  <c r="H220" i="3"/>
  <c r="H197" i="3"/>
  <c r="H150" i="3"/>
  <c r="H151" i="3"/>
  <c r="H250" i="3"/>
  <c r="H36" i="3"/>
  <c r="H47" i="3"/>
  <c r="H257" i="3"/>
  <c r="H130" i="3"/>
  <c r="H180" i="3"/>
  <c r="H300" i="3"/>
  <c r="V17" i="3" s="1"/>
  <c r="H87" i="3"/>
  <c r="H125" i="3"/>
  <c r="H265" i="3"/>
  <c r="H295" i="3"/>
  <c r="H53" i="3"/>
  <c r="H86" i="3"/>
  <c r="H261" i="3"/>
  <c r="H222" i="3"/>
  <c r="H275" i="3"/>
  <c r="H8" i="3"/>
  <c r="H182" i="3"/>
  <c r="H27" i="3"/>
  <c r="H260" i="3"/>
  <c r="H284" i="3"/>
  <c r="H302" i="3"/>
  <c r="V19" i="3" s="1"/>
  <c r="H201" i="3"/>
  <c r="H77" i="3"/>
  <c r="H60" i="3"/>
  <c r="H193" i="3"/>
  <c r="H99" i="3"/>
  <c r="H122" i="3"/>
  <c r="H64" i="3"/>
  <c r="H168" i="3"/>
  <c r="H7" i="3"/>
  <c r="H48" i="3"/>
  <c r="H143" i="3"/>
  <c r="H177" i="3"/>
  <c r="H237" i="3"/>
  <c r="H16" i="3"/>
  <c r="H165" i="3"/>
  <c r="H26" i="3"/>
  <c r="H166" i="3"/>
  <c r="H251" i="3"/>
  <c r="H262" i="3"/>
  <c r="H204" i="3"/>
  <c r="H123" i="3"/>
  <c r="H208" i="3"/>
  <c r="H126" i="3"/>
  <c r="H70" i="3"/>
  <c r="H135" i="3"/>
  <c r="H270" i="3"/>
  <c r="H162" i="3"/>
  <c r="H80" i="3"/>
  <c r="H286" i="3"/>
  <c r="H92" i="3"/>
  <c r="H221" i="3"/>
  <c r="H104" i="3"/>
  <c r="H138" i="3"/>
  <c r="H33" i="3"/>
  <c r="H185" i="3"/>
  <c r="H169" i="3"/>
  <c r="H299" i="3"/>
  <c r="V16" i="3" s="1"/>
  <c r="H296" i="3"/>
  <c r="H140" i="3"/>
  <c r="H184" i="3"/>
  <c r="H30" i="3"/>
  <c r="H192" i="3"/>
  <c r="H10" i="3"/>
  <c r="H137" i="3"/>
  <c r="H236" i="3"/>
  <c r="H273" i="3"/>
  <c r="H234" i="3"/>
  <c r="H37" i="3"/>
  <c r="H263" i="3"/>
  <c r="H227" i="3"/>
  <c r="H128" i="3"/>
  <c r="H232" i="3"/>
  <c r="H44" i="3"/>
  <c r="H118" i="3"/>
  <c r="H231" i="3"/>
  <c r="H202" i="3"/>
  <c r="H13" i="3"/>
  <c r="H149" i="3"/>
  <c r="H163" i="3"/>
  <c r="H155" i="3"/>
  <c r="H199" i="3"/>
  <c r="H281" i="3"/>
  <c r="H196" i="3"/>
  <c r="H141" i="3"/>
  <c r="H131" i="3"/>
  <c r="H287" i="3"/>
  <c r="H42" i="3"/>
  <c r="H242" i="3"/>
  <c r="H116" i="3"/>
  <c r="H83" i="3"/>
  <c r="H215" i="3"/>
  <c r="H144" i="3"/>
  <c r="H158" i="3"/>
  <c r="H67" i="3"/>
  <c r="H244" i="3"/>
  <c r="H186" i="3"/>
  <c r="H145" i="3"/>
  <c r="H28" i="3"/>
  <c r="H133" i="3"/>
  <c r="H25" i="3"/>
  <c r="H18" i="3"/>
  <c r="H211" i="3"/>
  <c r="H69" i="3"/>
  <c r="H164" i="3"/>
  <c r="H101" i="3"/>
  <c r="H68" i="3"/>
  <c r="H255" i="3"/>
  <c r="H254" i="3"/>
  <c r="H142" i="3"/>
  <c r="H98" i="3"/>
  <c r="H179" i="3"/>
  <c r="H108" i="3"/>
  <c r="H113" i="3"/>
  <c r="H4" i="3"/>
  <c r="H259" i="3"/>
  <c r="H31" i="3"/>
  <c r="H285" i="3"/>
  <c r="H194" i="3"/>
  <c r="H218" i="3"/>
  <c r="H6" i="3"/>
  <c r="H81" i="3"/>
  <c r="H243" i="3"/>
  <c r="H15" i="3"/>
  <c r="H139" i="3"/>
  <c r="H225" i="3"/>
  <c r="H181" i="3"/>
  <c r="H46" i="3"/>
  <c r="H85" i="3"/>
  <c r="H278" i="3"/>
  <c r="H127" i="3"/>
  <c r="H268" i="3"/>
  <c r="H290" i="3"/>
  <c r="H171" i="3"/>
  <c r="H102" i="3"/>
  <c r="H45" i="3"/>
  <c r="H203" i="3"/>
  <c r="H54" i="3"/>
  <c r="H271" i="3"/>
  <c r="H24" i="3"/>
  <c r="H14" i="3"/>
  <c r="H40" i="3"/>
  <c r="H119" i="3"/>
  <c r="H206" i="3"/>
  <c r="C65" i="2"/>
  <c r="J12" i="8"/>
  <c r="G23" i="8"/>
  <c r="P36" i="2"/>
  <c r="P37" i="2" s="1"/>
  <c r="P38" i="2" s="1"/>
  <c r="D59" i="2"/>
  <c r="O78" i="3" l="1"/>
  <c r="O203" i="3"/>
  <c r="O60" i="3"/>
  <c r="O211" i="3"/>
  <c r="O287" i="3"/>
  <c r="O300" i="3"/>
  <c r="O299" i="3"/>
  <c r="O59" i="3"/>
  <c r="O169" i="3"/>
  <c r="O85" i="3"/>
  <c r="O89" i="3"/>
  <c r="O200" i="3"/>
  <c r="O237" i="3"/>
  <c r="O84" i="3"/>
  <c r="O94" i="3"/>
  <c r="O260" i="3"/>
  <c r="O133" i="3"/>
  <c r="O110" i="3"/>
  <c r="O239" i="3"/>
  <c r="O179" i="3"/>
  <c r="O254" i="3"/>
  <c r="O236" i="3"/>
  <c r="O95" i="3"/>
  <c r="O41" i="3"/>
  <c r="O223" i="3"/>
  <c r="O163" i="3"/>
  <c r="O231" i="3"/>
  <c r="O251" i="3"/>
  <c r="O150" i="3"/>
  <c r="O86" i="3"/>
  <c r="O70" i="3"/>
  <c r="O229" i="3"/>
  <c r="O220" i="3"/>
  <c r="O195" i="3"/>
  <c r="O20" i="3"/>
  <c r="O74" i="3"/>
  <c r="O93" i="3"/>
  <c r="O209" i="3"/>
  <c r="O208" i="3"/>
  <c r="O127" i="3"/>
  <c r="O180" i="3"/>
  <c r="O114" i="3"/>
  <c r="O303" i="3"/>
  <c r="O171" i="3"/>
  <c r="O296" i="3"/>
  <c r="O115" i="3"/>
  <c r="O270" i="3"/>
  <c r="O230" i="3"/>
  <c r="O73" i="3"/>
  <c r="O275" i="3"/>
  <c r="O71" i="3"/>
  <c r="O249" i="3"/>
  <c r="O216" i="3"/>
  <c r="O187" i="3"/>
  <c r="O204" i="3"/>
  <c r="O210" i="3"/>
  <c r="O126" i="3"/>
  <c r="O192" i="3"/>
  <c r="V13" i="3"/>
  <c r="O18" i="3"/>
  <c r="O235" i="3"/>
  <c r="O159" i="3"/>
  <c r="O205" i="3"/>
  <c r="O62" i="3"/>
  <c r="O295" i="3"/>
  <c r="O186" i="3"/>
  <c r="O106" i="3"/>
  <c r="O234" i="3"/>
  <c r="O24" i="3"/>
  <c r="O272" i="3"/>
  <c r="O35" i="3"/>
  <c r="O266" i="3"/>
  <c r="O242" i="3"/>
  <c r="O137" i="3"/>
  <c r="O97" i="3"/>
  <c r="O164" i="3"/>
  <c r="O288" i="3"/>
  <c r="O293" i="3"/>
  <c r="O259" i="3"/>
  <c r="O147" i="3"/>
  <c r="O75" i="3"/>
  <c r="E7" i="4" s="1"/>
  <c r="I18" i="4" s="1"/>
  <c r="I26" i="2" s="1"/>
  <c r="O206" i="3"/>
  <c r="O298" i="3"/>
  <c r="O212" i="3"/>
  <c r="O258" i="3"/>
  <c r="O232" i="3"/>
  <c r="O271" i="3"/>
  <c r="O124" i="3"/>
  <c r="O91" i="3"/>
  <c r="O256" i="3"/>
  <c r="O129" i="3"/>
  <c r="O302" i="3"/>
  <c r="O82" i="3"/>
  <c r="O30" i="3"/>
  <c r="O198" i="3"/>
  <c r="O199" i="3"/>
  <c r="O253" i="3"/>
  <c r="O34" i="3"/>
  <c r="O207" i="3"/>
  <c r="O122" i="3"/>
  <c r="O45" i="3"/>
  <c r="O190" i="3"/>
  <c r="O178" i="3"/>
  <c r="O219" i="3"/>
  <c r="O276" i="3"/>
  <c r="O131" i="3"/>
  <c r="O28" i="3"/>
  <c r="O252" i="3"/>
  <c r="O277" i="3"/>
  <c r="O26" i="3"/>
  <c r="O167" i="3"/>
  <c r="O280" i="3"/>
  <c r="O161" i="3"/>
  <c r="O226" i="3"/>
  <c r="O32" i="3"/>
  <c r="V12" i="3"/>
  <c r="O17" i="3"/>
  <c r="O53" i="3"/>
  <c r="O88" i="3"/>
  <c r="O142" i="3"/>
  <c r="O152" i="3"/>
  <c r="O69" i="3"/>
  <c r="O15" i="3"/>
  <c r="E2" i="4" s="1"/>
  <c r="D18" i="4" s="1"/>
  <c r="J4" i="3"/>
  <c r="V10" i="3"/>
  <c r="O225" i="3"/>
  <c r="O54" i="3"/>
  <c r="O43" i="3"/>
  <c r="O81" i="3"/>
  <c r="O79" i="3"/>
  <c r="O134" i="3"/>
  <c r="O264" i="3"/>
  <c r="O238" i="3"/>
  <c r="O83" i="3"/>
  <c r="O128" i="3"/>
  <c r="O101" i="3"/>
  <c r="O240" i="3"/>
  <c r="O194" i="3"/>
  <c r="O120" i="3"/>
  <c r="O105" i="3"/>
  <c r="O292" i="3"/>
  <c r="J22" i="8"/>
  <c r="J23" i="8" s="1"/>
  <c r="L28" i="8" s="1"/>
  <c r="L31" i="8" s="1"/>
  <c r="O104" i="3"/>
  <c r="O77" i="3"/>
  <c r="O64" i="3"/>
  <c r="O274" i="3"/>
  <c r="O33" i="3"/>
  <c r="O228" i="3"/>
  <c r="O290" i="3"/>
  <c r="O116" i="3"/>
  <c r="O50" i="3"/>
  <c r="O166" i="3"/>
  <c r="O174" i="3"/>
  <c r="O286" i="3"/>
  <c r="O153" i="3"/>
  <c r="O213" i="3"/>
  <c r="O282" i="3"/>
  <c r="O214" i="3"/>
  <c r="O165" i="3"/>
  <c r="O181" i="3"/>
  <c r="O132" i="3"/>
  <c r="O111" i="3"/>
  <c r="E10" i="4" s="1"/>
  <c r="L18" i="4" s="1"/>
  <c r="L26" i="2" s="1"/>
  <c r="O278" i="3"/>
  <c r="O130" i="3"/>
  <c r="O51" i="3"/>
  <c r="E5" i="4" s="1"/>
  <c r="G18" i="4" s="1"/>
  <c r="G26" i="2" s="1"/>
  <c r="O63" i="3"/>
  <c r="E6" i="4" s="1"/>
  <c r="H18" i="4" s="1"/>
  <c r="H26" i="2" s="1"/>
  <c r="O112" i="3"/>
  <c r="O267" i="3"/>
  <c r="O56" i="3"/>
  <c r="O202" i="3"/>
  <c r="O176" i="3"/>
  <c r="O263" i="3"/>
  <c r="O221" i="3"/>
  <c r="O100" i="3"/>
  <c r="O67" i="3"/>
  <c r="O162" i="3"/>
  <c r="O155" i="3"/>
  <c r="O183" i="3"/>
  <c r="O44" i="3"/>
  <c r="O118" i="3"/>
  <c r="O42" i="3"/>
  <c r="O23" i="3"/>
  <c r="O250" i="3"/>
  <c r="O173" i="3"/>
  <c r="O109" i="3"/>
  <c r="O146" i="3"/>
  <c r="O25" i="3"/>
  <c r="O246" i="3"/>
  <c r="O243" i="3"/>
  <c r="O136" i="3"/>
  <c r="O98" i="3"/>
  <c r="O177" i="3"/>
  <c r="O301" i="3"/>
  <c r="O27" i="3"/>
  <c r="E3" i="4" s="1"/>
  <c r="E18" i="4" s="1"/>
  <c r="E26" i="2" s="1"/>
  <c r="O268" i="3"/>
  <c r="O241" i="3"/>
  <c r="O189" i="3"/>
  <c r="O72" i="3"/>
  <c r="O68" i="3"/>
  <c r="W10" i="3"/>
  <c r="V11" i="3"/>
  <c r="O16" i="3"/>
  <c r="O151" i="3"/>
  <c r="O170" i="3"/>
  <c r="O149" i="3"/>
  <c r="O172" i="3"/>
  <c r="O103" i="3"/>
  <c r="O218" i="3"/>
  <c r="O123" i="3"/>
  <c r="E11" i="4" s="1"/>
  <c r="M18" i="4" s="1"/>
  <c r="M26" i="2" s="1"/>
  <c r="O217" i="3"/>
  <c r="V14" i="3"/>
  <c r="O19" i="3"/>
  <c r="O281" i="3"/>
  <c r="O125" i="3"/>
  <c r="O227" i="3"/>
  <c r="O102" i="3"/>
  <c r="O175" i="3"/>
  <c r="O80" i="3"/>
  <c r="O224" i="3"/>
  <c r="O113" i="3"/>
  <c r="O36" i="3"/>
  <c r="O37" i="3"/>
  <c r="O279" i="3"/>
  <c r="O144" i="3"/>
  <c r="O39" i="3"/>
  <c r="E4" i="4" s="1"/>
  <c r="F18" i="4" s="1"/>
  <c r="F26" i="2" s="1"/>
  <c r="O289" i="3"/>
  <c r="O156" i="3"/>
  <c r="O247" i="3"/>
  <c r="O248" i="3"/>
  <c r="O58" i="3"/>
  <c r="O22" i="3"/>
  <c r="O145" i="3"/>
  <c r="O158" i="3"/>
  <c r="O108" i="3"/>
  <c r="O92" i="3"/>
  <c r="O40" i="3"/>
  <c r="O185" i="3"/>
  <c r="O38" i="3"/>
  <c r="O193" i="3"/>
  <c r="O90" i="3"/>
  <c r="O121" i="3"/>
  <c r="O46" i="3"/>
  <c r="O55" i="3"/>
  <c r="O143" i="3"/>
  <c r="O66" i="3"/>
  <c r="O273" i="3"/>
  <c r="O294" i="3"/>
  <c r="O222" i="3"/>
  <c r="O291" i="3"/>
  <c r="O29" i="3"/>
  <c r="O285" i="3"/>
  <c r="O48" i="3"/>
  <c r="O191" i="3"/>
  <c r="O141" i="3"/>
  <c r="O138" i="3"/>
  <c r="O96" i="3"/>
  <c r="O197" i="3"/>
  <c r="O148" i="3"/>
  <c r="O188" i="3"/>
  <c r="O47" i="3"/>
  <c r="O76" i="3"/>
  <c r="O168" i="3"/>
  <c r="O283" i="3"/>
  <c r="O117" i="3"/>
  <c r="O184" i="3"/>
  <c r="O140" i="3"/>
  <c r="O196" i="3"/>
  <c r="O135" i="3"/>
  <c r="O157" i="3"/>
  <c r="O99" i="3"/>
  <c r="E9" i="4" s="1"/>
  <c r="K18" i="4" s="1"/>
  <c r="K26" i="2" s="1"/>
  <c r="O297" i="3"/>
  <c r="O119" i="3"/>
  <c r="O52" i="3"/>
  <c r="O160" i="3"/>
  <c r="O233" i="3"/>
  <c r="O265" i="3"/>
  <c r="O61" i="3"/>
  <c r="O65" i="3"/>
  <c r="O87" i="3"/>
  <c r="E8" i="4" s="1"/>
  <c r="J18" i="4" s="1"/>
  <c r="J26" i="2" s="1"/>
  <c r="O215" i="3"/>
  <c r="O139" i="3"/>
  <c r="O257" i="3"/>
  <c r="O262" i="3"/>
  <c r="O182" i="3"/>
  <c r="O269" i="3"/>
  <c r="O201" i="3"/>
  <c r="O245" i="3"/>
  <c r="O284" i="3"/>
  <c r="O57" i="3"/>
  <c r="O255" i="3"/>
  <c r="O21" i="3"/>
  <c r="O154" i="3"/>
  <c r="O261" i="3"/>
  <c r="O244" i="3"/>
  <c r="O107" i="3"/>
  <c r="O31" i="3"/>
  <c r="O49" i="3"/>
  <c r="D25" i="2"/>
  <c r="D45" i="2"/>
  <c r="K12" i="8" l="1"/>
  <c r="I56" i="2"/>
  <c r="I57" i="2" s="1"/>
  <c r="I30" i="2"/>
  <c r="I44" i="2" s="1"/>
  <c r="H56" i="2"/>
  <c r="H57" i="2" s="1"/>
  <c r="H30" i="2"/>
  <c r="H44" i="2" s="1"/>
  <c r="L56" i="2"/>
  <c r="L57" i="2" s="1"/>
  <c r="L30" i="2"/>
  <c r="L44" i="2" s="1"/>
  <c r="K56" i="2"/>
  <c r="K57" i="2" s="1"/>
  <c r="K30" i="2"/>
  <c r="K44" i="2" s="1"/>
  <c r="D26" i="2"/>
  <c r="F56" i="2"/>
  <c r="F57" i="2" s="1"/>
  <c r="F30" i="2"/>
  <c r="F44" i="2" s="1"/>
  <c r="E56" i="2"/>
  <c r="E57" i="2" s="1"/>
  <c r="E30" i="2"/>
  <c r="E44" i="2" s="1"/>
  <c r="L12" i="8"/>
  <c r="P12" i="8" s="1"/>
  <c r="N12" i="8"/>
  <c r="O12" i="8" s="1"/>
  <c r="J56" i="2"/>
  <c r="J57" i="2" s="1"/>
  <c r="J30" i="2"/>
  <c r="J44" i="2" s="1"/>
  <c r="K4" i="3"/>
  <c r="X10" i="3"/>
  <c r="G56" i="2"/>
  <c r="G57" i="2" s="1"/>
  <c r="G30" i="2"/>
  <c r="G44" i="2" s="1"/>
  <c r="M56" i="2"/>
  <c r="M57" i="2" s="1"/>
  <c r="M30" i="2"/>
  <c r="AC4" i="3" l="1"/>
  <c r="G5" i="3"/>
  <c r="Y10" i="3"/>
  <c r="D56" i="2"/>
  <c r="D57" i="2" s="1"/>
  <c r="L16" i="8"/>
  <c r="N16" i="8" s="1"/>
  <c r="L17" i="8"/>
  <c r="N17" i="8" s="1"/>
  <c r="L14" i="8"/>
  <c r="N14" i="8" s="1"/>
  <c r="L20" i="8"/>
  <c r="N20" i="8" s="1"/>
  <c r="L13" i="8"/>
  <c r="L15" i="8"/>
  <c r="N15" i="8" s="1"/>
  <c r="L18" i="8"/>
  <c r="N18" i="8" s="1"/>
  <c r="L19" i="8"/>
  <c r="N19" i="8" s="1"/>
  <c r="L21" i="8"/>
  <c r="N21" i="8" s="1"/>
  <c r="D30" i="2"/>
  <c r="D44" i="2" l="1"/>
  <c r="N13" i="8"/>
  <c r="N16" i="3"/>
  <c r="I5" i="3"/>
  <c r="U11" i="3"/>
  <c r="W11" i="3" l="1"/>
  <c r="J5" i="3"/>
  <c r="X11" i="3" l="1"/>
  <c r="K5" i="3"/>
  <c r="AC5" i="3" l="1"/>
  <c r="G6" i="3"/>
  <c r="Y11" i="3"/>
  <c r="N17" i="3" l="1"/>
  <c r="U12" i="3"/>
  <c r="I6" i="3"/>
  <c r="W12" i="3" l="1"/>
  <c r="J6" i="3"/>
  <c r="X12" i="3" l="1"/>
  <c r="K6" i="3"/>
  <c r="AC6" i="3" l="1"/>
  <c r="G7" i="3"/>
  <c r="Y12" i="3"/>
  <c r="N18" i="3" l="1"/>
  <c r="U13" i="3"/>
  <c r="I7" i="3"/>
  <c r="W13" i="3" l="1"/>
  <c r="J7" i="3"/>
  <c r="X13" i="3" l="1"/>
  <c r="K7" i="3"/>
  <c r="AC7" i="3" l="1"/>
  <c r="G8" i="3"/>
  <c r="Y13" i="3"/>
  <c r="N19" i="3" l="1"/>
  <c r="U14" i="3"/>
  <c r="I8" i="3"/>
  <c r="W14" i="3" l="1"/>
  <c r="J8" i="3"/>
  <c r="X14" i="3" l="1"/>
  <c r="K8" i="3"/>
  <c r="AC8" i="3" l="1"/>
  <c r="G9" i="3"/>
  <c r="Y14" i="3"/>
  <c r="I9" i="3" l="1"/>
  <c r="N20" i="3"/>
  <c r="J9" i="3" l="1"/>
  <c r="K9" i="3" l="1"/>
  <c r="G10" i="3" l="1"/>
  <c r="AC9" i="3"/>
  <c r="I10" i="3" l="1"/>
  <c r="N21" i="3"/>
  <c r="J10" i="3" l="1"/>
  <c r="K10" i="3" l="1"/>
  <c r="G11" i="3" l="1"/>
  <c r="AC10" i="3"/>
  <c r="I11" i="3" l="1"/>
  <c r="N22" i="3"/>
  <c r="J11" i="3" l="1"/>
  <c r="E45" i="2"/>
  <c r="K11" i="3" l="1"/>
  <c r="G12" i="3" l="1"/>
  <c r="AC11" i="3"/>
  <c r="I12" i="3" l="1"/>
  <c r="N23" i="3"/>
  <c r="J12" i="3" l="1"/>
  <c r="K12" i="3" l="1"/>
  <c r="G13" i="3" l="1"/>
  <c r="AC12" i="3"/>
  <c r="I13" i="3" l="1"/>
  <c r="N24" i="3"/>
  <c r="J13" i="3" l="1"/>
  <c r="K13" i="3" l="1"/>
  <c r="G14" i="3" l="1"/>
  <c r="AC13" i="3"/>
  <c r="I14" i="3" l="1"/>
  <c r="N25" i="3"/>
  <c r="J14" i="3" l="1"/>
  <c r="K14" i="3" l="1"/>
  <c r="G15" i="3" l="1"/>
  <c r="AC14" i="3"/>
  <c r="N26" i="3" l="1"/>
  <c r="I15" i="3"/>
  <c r="J15" i="3" l="1"/>
  <c r="P15" i="3"/>
  <c r="F2" i="4" s="1"/>
  <c r="D19" i="4" s="1"/>
  <c r="D27" i="2" l="1"/>
  <c r="D20" i="4"/>
  <c r="Q15" i="3"/>
  <c r="G2" i="4" s="1"/>
  <c r="K15" i="3"/>
  <c r="D28" i="2" l="1"/>
  <c r="D21" i="4"/>
  <c r="D29" i="2" s="1"/>
  <c r="AC15" i="3"/>
  <c r="G16" i="3"/>
  <c r="R15" i="3"/>
  <c r="H2" i="4" s="1"/>
  <c r="D60" i="2"/>
  <c r="D61" i="2" s="1"/>
  <c r="M13" i="8"/>
  <c r="D36" i="2"/>
  <c r="D37" i="2" s="1"/>
  <c r="D39" i="2" s="1"/>
  <c r="D46" i="2" s="1"/>
  <c r="P13" i="8" l="1"/>
  <c r="O13" i="8"/>
  <c r="N27" i="3"/>
  <c r="D3" i="4" s="1"/>
  <c r="E17" i="4" s="1"/>
  <c r="I16" i="3"/>
  <c r="J16" i="3" l="1"/>
  <c r="P16" i="3"/>
  <c r="E25" i="2"/>
  <c r="K13" i="8" s="1"/>
  <c r="Q16" i="3" l="1"/>
  <c r="K16" i="3"/>
  <c r="AC16" i="3" l="1"/>
  <c r="G17" i="3"/>
  <c r="R16" i="3"/>
  <c r="N28" i="3" l="1"/>
  <c r="I17" i="3"/>
  <c r="J17" i="3" l="1"/>
  <c r="P17" i="3"/>
  <c r="Q17" i="3" l="1"/>
  <c r="K17" i="3"/>
  <c r="AC17" i="3" l="1"/>
  <c r="G18" i="3"/>
  <c r="R17" i="3"/>
  <c r="N29" i="3" l="1"/>
  <c r="I18" i="3"/>
  <c r="J18" i="3" l="1"/>
  <c r="P18" i="3"/>
  <c r="Q18" i="3" l="1"/>
  <c r="K18" i="3"/>
  <c r="AC18" i="3" l="1"/>
  <c r="G19" i="3"/>
  <c r="R18" i="3"/>
  <c r="N30" i="3" l="1"/>
  <c r="I19" i="3"/>
  <c r="J19" i="3" l="1"/>
  <c r="P19" i="3"/>
  <c r="Q19" i="3" l="1"/>
  <c r="K19" i="3"/>
  <c r="AC19" i="3" l="1"/>
  <c r="R19" i="3"/>
  <c r="G20" i="3"/>
  <c r="N31" i="3" l="1"/>
  <c r="I20" i="3"/>
  <c r="J20" i="3" l="1"/>
  <c r="P20" i="3"/>
  <c r="Q20" i="3" l="1"/>
  <c r="K20" i="3"/>
  <c r="AC20" i="3" l="1"/>
  <c r="G21" i="3"/>
  <c r="R20" i="3"/>
  <c r="N32" i="3" l="1"/>
  <c r="I21" i="3"/>
  <c r="J21" i="3" l="1"/>
  <c r="P21" i="3"/>
  <c r="Q21" i="3" l="1"/>
  <c r="K21" i="3"/>
  <c r="AC21" i="3" l="1"/>
  <c r="R21" i="3"/>
  <c r="G22" i="3"/>
  <c r="N33" i="3" l="1"/>
  <c r="I22" i="3"/>
  <c r="J22" i="3" l="1"/>
  <c r="P22" i="3"/>
  <c r="Q22" i="3" l="1"/>
  <c r="K22" i="3"/>
  <c r="AC22" i="3" l="1"/>
  <c r="G23" i="3"/>
  <c r="R22" i="3"/>
  <c r="N34" i="3" l="1"/>
  <c r="I23" i="3"/>
  <c r="J23" i="3" l="1"/>
  <c r="P23" i="3"/>
  <c r="F45" i="2"/>
  <c r="Q23" i="3" l="1"/>
  <c r="K23" i="3"/>
  <c r="AC23" i="3" l="1"/>
  <c r="G24" i="3"/>
  <c r="R23" i="3"/>
  <c r="N35" i="3" l="1"/>
  <c r="I24" i="3"/>
  <c r="J24" i="3" l="1"/>
  <c r="P24" i="3"/>
  <c r="Q24" i="3" l="1"/>
  <c r="K24" i="3"/>
  <c r="AC24" i="3" l="1"/>
  <c r="G25" i="3"/>
  <c r="R24" i="3"/>
  <c r="N36" i="3" l="1"/>
  <c r="I25" i="3"/>
  <c r="J25" i="3" l="1"/>
  <c r="P25" i="3"/>
  <c r="Q25" i="3" l="1"/>
  <c r="K25" i="3"/>
  <c r="AC25" i="3" l="1"/>
  <c r="G26" i="3"/>
  <c r="R25" i="3"/>
  <c r="N37" i="3" l="1"/>
  <c r="I26" i="3"/>
  <c r="J26" i="3" l="1"/>
  <c r="P26" i="3"/>
  <c r="Q26" i="3" l="1"/>
  <c r="K26" i="3"/>
  <c r="AC26" i="3" l="1"/>
  <c r="G27" i="3"/>
  <c r="R26" i="3"/>
  <c r="N38" i="3" l="1"/>
  <c r="I27" i="3"/>
  <c r="J27" i="3" l="1"/>
  <c r="P27" i="3"/>
  <c r="F3" i="4" s="1"/>
  <c r="E19" i="4" s="1"/>
  <c r="E27" i="2" l="1"/>
  <c r="E20" i="4"/>
  <c r="Q27" i="3"/>
  <c r="G3" i="4" s="1"/>
  <c r="K27" i="3"/>
  <c r="AC27" i="3" l="1"/>
  <c r="R27" i="3"/>
  <c r="H3" i="4" s="1"/>
  <c r="G28" i="3"/>
  <c r="E28" i="2"/>
  <c r="E21" i="4"/>
  <c r="E29" i="2" s="1"/>
  <c r="M14" i="8"/>
  <c r="E60" i="2"/>
  <c r="E61" i="2" s="1"/>
  <c r="E36" i="2"/>
  <c r="E37" i="2" s="1"/>
  <c r="E39" i="2" s="1"/>
  <c r="E46" i="2" s="1"/>
  <c r="O14" i="8" l="1"/>
  <c r="P14" i="8"/>
  <c r="N39" i="3"/>
  <c r="D4" i="4" s="1"/>
  <c r="F17" i="4" s="1"/>
  <c r="I28" i="3"/>
  <c r="J28" i="3" l="1"/>
  <c r="P28" i="3"/>
  <c r="F25" i="2"/>
  <c r="K14" i="8" s="1"/>
  <c r="Q28" i="3" l="1"/>
  <c r="K28" i="3"/>
  <c r="AC28" i="3" l="1"/>
  <c r="G29" i="3"/>
  <c r="R28" i="3"/>
  <c r="N40" i="3" l="1"/>
  <c r="I29" i="3"/>
  <c r="J29" i="3" l="1"/>
  <c r="P29" i="3"/>
  <c r="Q29" i="3" l="1"/>
  <c r="K29" i="3"/>
  <c r="AC29" i="3" l="1"/>
  <c r="G30" i="3"/>
  <c r="R29" i="3"/>
  <c r="N41" i="3" l="1"/>
  <c r="I30" i="3"/>
  <c r="J30" i="3" l="1"/>
  <c r="P30" i="3"/>
  <c r="Q30" i="3" l="1"/>
  <c r="K30" i="3"/>
  <c r="AC30" i="3" l="1"/>
  <c r="G31" i="3"/>
  <c r="R30" i="3"/>
  <c r="N42" i="3" l="1"/>
  <c r="I31" i="3"/>
  <c r="J31" i="3" l="1"/>
  <c r="P31" i="3"/>
  <c r="Q31" i="3" l="1"/>
  <c r="K31" i="3"/>
  <c r="AC31" i="3" l="1"/>
  <c r="G32" i="3"/>
  <c r="R31" i="3"/>
  <c r="N43" i="3" l="1"/>
  <c r="I32" i="3"/>
  <c r="J32" i="3" l="1"/>
  <c r="P32" i="3"/>
  <c r="Q32" i="3" l="1"/>
  <c r="K32" i="3"/>
  <c r="AC32" i="3" l="1"/>
  <c r="G33" i="3"/>
  <c r="R32" i="3"/>
  <c r="N44" i="3" l="1"/>
  <c r="I33" i="3"/>
  <c r="J33" i="3" l="1"/>
  <c r="P33" i="3"/>
  <c r="Q33" i="3" l="1"/>
  <c r="K33" i="3"/>
  <c r="AC33" i="3" l="1"/>
  <c r="G34" i="3"/>
  <c r="R33" i="3"/>
  <c r="N45" i="3" l="1"/>
  <c r="I34" i="3"/>
  <c r="J34" i="3" l="1"/>
  <c r="P34" i="3"/>
  <c r="Q34" i="3" l="1"/>
  <c r="K34" i="3"/>
  <c r="AC34" i="3" l="1"/>
  <c r="G35" i="3"/>
  <c r="R34" i="3"/>
  <c r="N46" i="3" l="1"/>
  <c r="I35" i="3"/>
  <c r="J35" i="3" l="1"/>
  <c r="P35" i="3"/>
  <c r="Q35" i="3" l="1"/>
  <c r="K35" i="3"/>
  <c r="AC35" i="3" l="1"/>
  <c r="G36" i="3"/>
  <c r="R35" i="3"/>
  <c r="N47" i="3" l="1"/>
  <c r="I36" i="3"/>
  <c r="J36" i="3" l="1"/>
  <c r="P36" i="3"/>
  <c r="Q36" i="3" l="1"/>
  <c r="K36" i="3"/>
  <c r="AC36" i="3" l="1"/>
  <c r="G37" i="3"/>
  <c r="R36" i="3"/>
  <c r="N48" i="3" l="1"/>
  <c r="I37" i="3"/>
  <c r="J37" i="3" l="1"/>
  <c r="P37" i="3"/>
  <c r="Q37" i="3" l="1"/>
  <c r="K37" i="3"/>
  <c r="AC37" i="3" l="1"/>
  <c r="G38" i="3"/>
  <c r="R37" i="3"/>
  <c r="N49" i="3" l="1"/>
  <c r="I38" i="3"/>
  <c r="J38" i="3" l="1"/>
  <c r="P38" i="3"/>
  <c r="Q38" i="3" l="1"/>
  <c r="K38" i="3"/>
  <c r="AC38" i="3" l="1"/>
  <c r="G39" i="3"/>
  <c r="R38" i="3"/>
  <c r="N50" i="3" l="1"/>
  <c r="I39" i="3"/>
  <c r="J39" i="3" l="1"/>
  <c r="P39" i="3"/>
  <c r="F4" i="4" s="1"/>
  <c r="F19" i="4" s="1"/>
  <c r="F27" i="2" l="1"/>
  <c r="F20" i="4"/>
  <c r="Q39" i="3"/>
  <c r="G4" i="4" s="1"/>
  <c r="J4" i="4" s="1"/>
  <c r="K39" i="3"/>
  <c r="F28" i="2" l="1"/>
  <c r="F21" i="4"/>
  <c r="F29" i="2" s="1"/>
  <c r="AC39" i="3"/>
  <c r="R39" i="3"/>
  <c r="H4" i="4" s="1"/>
  <c r="G40" i="3"/>
  <c r="M15" i="8"/>
  <c r="F60" i="2"/>
  <c r="F61" i="2" s="1"/>
  <c r="F36" i="2"/>
  <c r="F37" i="2" s="1"/>
  <c r="F39" i="2" s="1"/>
  <c r="F46" i="2" s="1"/>
  <c r="P15" i="8" l="1"/>
  <c r="O15" i="8"/>
  <c r="N51" i="3"/>
  <c r="D5" i="4" s="1"/>
  <c r="G17" i="4" s="1"/>
  <c r="I40" i="3"/>
  <c r="J40" i="3" l="1"/>
  <c r="P40" i="3"/>
  <c r="G25" i="2"/>
  <c r="K15" i="8" s="1"/>
  <c r="Q40" i="3" l="1"/>
  <c r="K40" i="3"/>
  <c r="AC40" i="3" l="1"/>
  <c r="G41" i="3"/>
  <c r="R40" i="3"/>
  <c r="N52" i="3" l="1"/>
  <c r="I41" i="3"/>
  <c r="J41" i="3" l="1"/>
  <c r="P41" i="3"/>
  <c r="Q41" i="3" l="1"/>
  <c r="K41" i="3"/>
  <c r="AC41" i="3" l="1"/>
  <c r="G42" i="3"/>
  <c r="R41" i="3"/>
  <c r="N53" i="3" l="1"/>
  <c r="I42" i="3"/>
  <c r="J42" i="3" l="1"/>
  <c r="P42" i="3"/>
  <c r="Q42" i="3" l="1"/>
  <c r="K42" i="3"/>
  <c r="AC42" i="3" l="1"/>
  <c r="G43" i="3"/>
  <c r="R42" i="3"/>
  <c r="N54" i="3" l="1"/>
  <c r="I43" i="3"/>
  <c r="J43" i="3" l="1"/>
  <c r="P43" i="3"/>
  <c r="Q43" i="3" l="1"/>
  <c r="K43" i="3"/>
  <c r="AC43" i="3" l="1"/>
  <c r="G44" i="3"/>
  <c r="R43" i="3"/>
  <c r="N55" i="3" l="1"/>
  <c r="I44" i="3"/>
  <c r="J44" i="3" l="1"/>
  <c r="P44" i="3"/>
  <c r="Q44" i="3" l="1"/>
  <c r="K44" i="3"/>
  <c r="AC44" i="3" l="1"/>
  <c r="G45" i="3"/>
  <c r="R44" i="3"/>
  <c r="N56" i="3" l="1"/>
  <c r="I45" i="3"/>
  <c r="J45" i="3" l="1"/>
  <c r="P45" i="3"/>
  <c r="Q45" i="3" l="1"/>
  <c r="K45" i="3"/>
  <c r="AC45" i="3" l="1"/>
  <c r="G46" i="3"/>
  <c r="R45" i="3"/>
  <c r="N57" i="3" l="1"/>
  <c r="I46" i="3"/>
  <c r="J46" i="3" l="1"/>
  <c r="P46" i="3"/>
  <c r="Q46" i="3" l="1"/>
  <c r="K46" i="3"/>
  <c r="AC46" i="3" l="1"/>
  <c r="G47" i="3"/>
  <c r="R46" i="3"/>
  <c r="N58" i="3" l="1"/>
  <c r="I47" i="3"/>
  <c r="J47" i="3" l="1"/>
  <c r="P47" i="3"/>
  <c r="H45" i="2"/>
  <c r="Q47" i="3" l="1"/>
  <c r="K47" i="3"/>
  <c r="AC47" i="3" l="1"/>
  <c r="G48" i="3"/>
  <c r="R47" i="3"/>
  <c r="N59" i="3" l="1"/>
  <c r="I48" i="3"/>
  <c r="J48" i="3" l="1"/>
  <c r="P48" i="3"/>
  <c r="Q48" i="3" l="1"/>
  <c r="K48" i="3"/>
  <c r="AC48" i="3" l="1"/>
  <c r="G49" i="3"/>
  <c r="R48" i="3"/>
  <c r="N60" i="3" l="1"/>
  <c r="I49" i="3"/>
  <c r="J49" i="3" l="1"/>
  <c r="P49" i="3"/>
  <c r="Q49" i="3" l="1"/>
  <c r="K49" i="3"/>
  <c r="AC49" i="3" l="1"/>
  <c r="G50" i="3"/>
  <c r="R49" i="3"/>
  <c r="N61" i="3" l="1"/>
  <c r="I50" i="3"/>
  <c r="J50" i="3" l="1"/>
  <c r="P50" i="3"/>
  <c r="Q50" i="3" l="1"/>
  <c r="K50" i="3"/>
  <c r="AC50" i="3" l="1"/>
  <c r="G51" i="3"/>
  <c r="R50" i="3"/>
  <c r="N62" i="3" l="1"/>
  <c r="I51" i="3"/>
  <c r="J51" i="3" l="1"/>
  <c r="P51" i="3"/>
  <c r="F5" i="4" s="1"/>
  <c r="G19" i="4" s="1"/>
  <c r="G27" i="2" l="1"/>
  <c r="G20" i="4"/>
  <c r="Q51" i="3"/>
  <c r="G5" i="4" s="1"/>
  <c r="K51" i="3"/>
  <c r="AC51" i="3" l="1"/>
  <c r="G52" i="3"/>
  <c r="R51" i="3"/>
  <c r="H5" i="4" s="1"/>
  <c r="G28" i="2"/>
  <c r="G21" i="4"/>
  <c r="G29" i="2" s="1"/>
  <c r="M16" i="8"/>
  <c r="G60" i="2"/>
  <c r="G61" i="2" s="1"/>
  <c r="G36" i="2"/>
  <c r="G37" i="2" s="1"/>
  <c r="G45" i="2" l="1"/>
  <c r="G39" i="2"/>
  <c r="G46" i="2" s="1"/>
  <c r="P16" i="8"/>
  <c r="O16" i="8"/>
  <c r="N63" i="3"/>
  <c r="D6" i="4" s="1"/>
  <c r="H17" i="4" s="1"/>
  <c r="I52" i="3"/>
  <c r="J52" i="3" l="1"/>
  <c r="P52" i="3"/>
  <c r="H25" i="2"/>
  <c r="K16" i="8" s="1"/>
  <c r="Q52" i="3" l="1"/>
  <c r="K52" i="3"/>
  <c r="AC52" i="3" l="1"/>
  <c r="G53" i="3"/>
  <c r="R52" i="3"/>
  <c r="N64" i="3" l="1"/>
  <c r="I53" i="3"/>
  <c r="J53" i="3" l="1"/>
  <c r="P53" i="3"/>
  <c r="Q53" i="3" l="1"/>
  <c r="K53" i="3"/>
  <c r="AC53" i="3" l="1"/>
  <c r="G54" i="3"/>
  <c r="R53" i="3"/>
  <c r="N65" i="3" l="1"/>
  <c r="I54" i="3"/>
  <c r="J54" i="3" l="1"/>
  <c r="P54" i="3"/>
  <c r="Q54" i="3" l="1"/>
  <c r="K54" i="3"/>
  <c r="AC54" i="3" l="1"/>
  <c r="G55" i="3"/>
  <c r="R54" i="3"/>
  <c r="N66" i="3" l="1"/>
  <c r="I55" i="3"/>
  <c r="J55" i="3" l="1"/>
  <c r="P55" i="3"/>
  <c r="Q55" i="3" l="1"/>
  <c r="K55" i="3"/>
  <c r="AC55" i="3" l="1"/>
  <c r="G56" i="3"/>
  <c r="R55" i="3"/>
  <c r="N67" i="3" l="1"/>
  <c r="I56" i="3"/>
  <c r="J56" i="3" l="1"/>
  <c r="P56" i="3"/>
  <c r="Q56" i="3" l="1"/>
  <c r="K56" i="3"/>
  <c r="AC56" i="3" l="1"/>
  <c r="G57" i="3"/>
  <c r="R56" i="3"/>
  <c r="N68" i="3" l="1"/>
  <c r="I57" i="3"/>
  <c r="J57" i="3" l="1"/>
  <c r="P57" i="3"/>
  <c r="Q57" i="3" l="1"/>
  <c r="K57" i="3"/>
  <c r="AC57" i="3" l="1"/>
  <c r="G58" i="3"/>
  <c r="R57" i="3"/>
  <c r="N69" i="3" l="1"/>
  <c r="I58" i="3"/>
  <c r="J58" i="3" l="1"/>
  <c r="P58" i="3"/>
  <c r="Q58" i="3" l="1"/>
  <c r="K58" i="3"/>
  <c r="AC58" i="3" l="1"/>
  <c r="G59" i="3"/>
  <c r="R58" i="3"/>
  <c r="N70" i="3" l="1"/>
  <c r="I59" i="3"/>
  <c r="J59" i="3" l="1"/>
  <c r="P59" i="3"/>
  <c r="Q59" i="3" l="1"/>
  <c r="K59" i="3"/>
  <c r="AC59" i="3" l="1"/>
  <c r="G60" i="3"/>
  <c r="R59" i="3"/>
  <c r="N71" i="3" l="1"/>
  <c r="I60" i="3"/>
  <c r="J60" i="3" l="1"/>
  <c r="P60" i="3"/>
  <c r="Q60" i="3" l="1"/>
  <c r="K60" i="3"/>
  <c r="AC60" i="3" l="1"/>
  <c r="G61" i="3"/>
  <c r="R60" i="3"/>
  <c r="N72" i="3" l="1"/>
  <c r="I61" i="3"/>
  <c r="J61" i="3" l="1"/>
  <c r="P61" i="3"/>
  <c r="Q61" i="3" l="1"/>
  <c r="K61" i="3"/>
  <c r="AC61" i="3" l="1"/>
  <c r="G62" i="3"/>
  <c r="R61" i="3"/>
  <c r="N73" i="3" l="1"/>
  <c r="I62" i="3"/>
  <c r="J62" i="3" l="1"/>
  <c r="P62" i="3"/>
  <c r="Q62" i="3" l="1"/>
  <c r="K62" i="3"/>
  <c r="AC62" i="3" l="1"/>
  <c r="G63" i="3"/>
  <c r="R62" i="3"/>
  <c r="N74" i="3" l="1"/>
  <c r="I63" i="3"/>
  <c r="J63" i="3" l="1"/>
  <c r="P63" i="3"/>
  <c r="F6" i="4" s="1"/>
  <c r="H19" i="4" s="1"/>
  <c r="H20" i="4" l="1"/>
  <c r="H27" i="2"/>
  <c r="Q63" i="3"/>
  <c r="G6" i="4" s="1"/>
  <c r="K63" i="3"/>
  <c r="AC63" i="3" l="1"/>
  <c r="G64" i="3"/>
  <c r="R63" i="3"/>
  <c r="H6" i="4" s="1"/>
  <c r="M17" i="8"/>
  <c r="H36" i="2"/>
  <c r="H37" i="2" s="1"/>
  <c r="H39" i="2" s="1"/>
  <c r="H46" i="2" s="1"/>
  <c r="H60" i="2"/>
  <c r="H61" i="2" s="1"/>
  <c r="H28" i="2"/>
  <c r="H21" i="4"/>
  <c r="H29" i="2" s="1"/>
  <c r="P17" i="8" l="1"/>
  <c r="O17" i="8"/>
  <c r="N75" i="3"/>
  <c r="D7" i="4" s="1"/>
  <c r="I17" i="4" s="1"/>
  <c r="I64" i="3"/>
  <c r="J64" i="3" l="1"/>
  <c r="P64" i="3"/>
  <c r="I25" i="2"/>
  <c r="K17" i="8" s="1"/>
  <c r="Q64" i="3" l="1"/>
  <c r="K64" i="3"/>
  <c r="AC64" i="3" l="1"/>
  <c r="G65" i="3"/>
  <c r="R64" i="3"/>
  <c r="N76" i="3" l="1"/>
  <c r="I65" i="3"/>
  <c r="J65" i="3" l="1"/>
  <c r="P65" i="3"/>
  <c r="Q65" i="3" l="1"/>
  <c r="K65" i="3"/>
  <c r="AC65" i="3" l="1"/>
  <c r="G66" i="3"/>
  <c r="R65" i="3"/>
  <c r="N77" i="3" l="1"/>
  <c r="I66" i="3"/>
  <c r="J66" i="3" l="1"/>
  <c r="P66" i="3"/>
  <c r="Q66" i="3" l="1"/>
  <c r="K66" i="3"/>
  <c r="AC66" i="3" l="1"/>
  <c r="G67" i="3"/>
  <c r="R66" i="3"/>
  <c r="N78" i="3" l="1"/>
  <c r="I67" i="3"/>
  <c r="J67" i="3" l="1"/>
  <c r="P67" i="3"/>
  <c r="Q67" i="3" l="1"/>
  <c r="K67" i="3"/>
  <c r="AC67" i="3" l="1"/>
  <c r="G68" i="3"/>
  <c r="R67" i="3"/>
  <c r="N79" i="3" l="1"/>
  <c r="I68" i="3"/>
  <c r="J68" i="3" l="1"/>
  <c r="P68" i="3"/>
  <c r="Q68" i="3" l="1"/>
  <c r="K68" i="3"/>
  <c r="AC68" i="3" l="1"/>
  <c r="R68" i="3"/>
  <c r="G69" i="3"/>
  <c r="N80" i="3" l="1"/>
  <c r="I69" i="3"/>
  <c r="J69" i="3" l="1"/>
  <c r="P69" i="3"/>
  <c r="Q69" i="3" l="1"/>
  <c r="K69" i="3"/>
  <c r="AC69" i="3" l="1"/>
  <c r="G70" i="3"/>
  <c r="R69" i="3"/>
  <c r="N81" i="3" l="1"/>
  <c r="I70" i="3"/>
  <c r="J70" i="3" l="1"/>
  <c r="P70" i="3"/>
  <c r="Q70" i="3" l="1"/>
  <c r="K70" i="3"/>
  <c r="AC70" i="3" l="1"/>
  <c r="G71" i="3"/>
  <c r="R70" i="3"/>
  <c r="N82" i="3" l="1"/>
  <c r="I71" i="3"/>
  <c r="J71" i="3" l="1"/>
  <c r="P71" i="3"/>
  <c r="Q71" i="3" l="1"/>
  <c r="K71" i="3"/>
  <c r="AC71" i="3" l="1"/>
  <c r="G72" i="3"/>
  <c r="R71" i="3"/>
  <c r="N83" i="3" l="1"/>
  <c r="I72" i="3"/>
  <c r="J72" i="3" l="1"/>
  <c r="P72" i="3"/>
  <c r="Q72" i="3" l="1"/>
  <c r="K72" i="3"/>
  <c r="AC72" i="3" l="1"/>
  <c r="G73" i="3"/>
  <c r="R72" i="3"/>
  <c r="N84" i="3" l="1"/>
  <c r="I73" i="3"/>
  <c r="J73" i="3" l="1"/>
  <c r="P73" i="3"/>
  <c r="Q73" i="3" l="1"/>
  <c r="K73" i="3"/>
  <c r="AC73" i="3" l="1"/>
  <c r="G74" i="3"/>
  <c r="R73" i="3"/>
  <c r="N85" i="3" l="1"/>
  <c r="I74" i="3"/>
  <c r="J74" i="3" l="1"/>
  <c r="P74" i="3"/>
  <c r="Q74" i="3" l="1"/>
  <c r="K74" i="3"/>
  <c r="AC74" i="3" l="1"/>
  <c r="G75" i="3"/>
  <c r="R74" i="3"/>
  <c r="N86" i="3" l="1"/>
  <c r="I75" i="3"/>
  <c r="J75" i="3" l="1"/>
  <c r="P75" i="3"/>
  <c r="F7" i="4" s="1"/>
  <c r="I19" i="4" s="1"/>
  <c r="I27" i="2" l="1"/>
  <c r="I20" i="4"/>
  <c r="Q75" i="3"/>
  <c r="G7" i="4" s="1"/>
  <c r="K75" i="3"/>
  <c r="AC75" i="3" l="1"/>
  <c r="G76" i="3"/>
  <c r="R75" i="3"/>
  <c r="H7" i="4" s="1"/>
  <c r="I28" i="2"/>
  <c r="I21" i="4"/>
  <c r="I29" i="2" s="1"/>
  <c r="M18" i="8"/>
  <c r="I60" i="2"/>
  <c r="I61" i="2" s="1"/>
  <c r="I36" i="2"/>
  <c r="I37" i="2" s="1"/>
  <c r="P18" i="8" l="1"/>
  <c r="O18" i="8"/>
  <c r="I45" i="2"/>
  <c r="I39" i="2"/>
  <c r="I46" i="2" s="1"/>
  <c r="N87" i="3"/>
  <c r="D8" i="4" s="1"/>
  <c r="J17" i="4" s="1"/>
  <c r="I76" i="3"/>
  <c r="J76" i="3" l="1"/>
  <c r="P76" i="3"/>
  <c r="J25" i="2"/>
  <c r="K18" i="8" s="1"/>
  <c r="Q76" i="3" l="1"/>
  <c r="K76" i="3"/>
  <c r="AC76" i="3" l="1"/>
  <c r="G77" i="3"/>
  <c r="R76" i="3"/>
  <c r="N88" i="3" l="1"/>
  <c r="I77" i="3"/>
  <c r="J77" i="3" l="1"/>
  <c r="P77" i="3"/>
  <c r="Q77" i="3" l="1"/>
  <c r="K77" i="3"/>
  <c r="AC77" i="3" l="1"/>
  <c r="G78" i="3"/>
  <c r="R77" i="3"/>
  <c r="N89" i="3" l="1"/>
  <c r="I78" i="3"/>
  <c r="J78" i="3" l="1"/>
  <c r="P78" i="3"/>
  <c r="Q78" i="3" l="1"/>
  <c r="K78" i="3"/>
  <c r="AC78" i="3" l="1"/>
  <c r="R78" i="3"/>
  <c r="G79" i="3"/>
  <c r="N90" i="3" l="1"/>
  <c r="I79" i="3"/>
  <c r="J79" i="3" l="1"/>
  <c r="P79" i="3"/>
  <c r="Q79" i="3" l="1"/>
  <c r="K79" i="3"/>
  <c r="AC79" i="3" l="1"/>
  <c r="G80" i="3"/>
  <c r="R79" i="3"/>
  <c r="N91" i="3" l="1"/>
  <c r="I80" i="3"/>
  <c r="J80" i="3" l="1"/>
  <c r="P80" i="3"/>
  <c r="Q80" i="3" l="1"/>
  <c r="K80" i="3"/>
  <c r="AC80" i="3" l="1"/>
  <c r="G81" i="3"/>
  <c r="R80" i="3"/>
  <c r="N92" i="3" l="1"/>
  <c r="I81" i="3"/>
  <c r="J81" i="3" l="1"/>
  <c r="P81" i="3"/>
  <c r="Q81" i="3" l="1"/>
  <c r="K81" i="3"/>
  <c r="AC81" i="3" l="1"/>
  <c r="G82" i="3"/>
  <c r="R81" i="3"/>
  <c r="N93" i="3" l="1"/>
  <c r="I82" i="3"/>
  <c r="J82" i="3" l="1"/>
  <c r="P82" i="3"/>
  <c r="Q82" i="3" l="1"/>
  <c r="K82" i="3"/>
  <c r="AC82" i="3" l="1"/>
  <c r="G83" i="3"/>
  <c r="R82" i="3"/>
  <c r="N94" i="3" l="1"/>
  <c r="I83" i="3"/>
  <c r="J83" i="3" l="1"/>
  <c r="P83" i="3"/>
  <c r="Q83" i="3" l="1"/>
  <c r="K83" i="3"/>
  <c r="AC83" i="3" l="1"/>
  <c r="G84" i="3"/>
  <c r="R83" i="3"/>
  <c r="N95" i="3" l="1"/>
  <c r="I84" i="3"/>
  <c r="J84" i="3" l="1"/>
  <c r="P84" i="3"/>
  <c r="Q84" i="3" l="1"/>
  <c r="K84" i="3"/>
  <c r="AC84" i="3" l="1"/>
  <c r="G85" i="3"/>
  <c r="R84" i="3"/>
  <c r="N96" i="3" l="1"/>
  <c r="I85" i="3"/>
  <c r="J85" i="3" l="1"/>
  <c r="P85" i="3"/>
  <c r="Q85" i="3" l="1"/>
  <c r="K85" i="3"/>
  <c r="AC85" i="3" l="1"/>
  <c r="G86" i="3"/>
  <c r="R85" i="3"/>
  <c r="N97" i="3" l="1"/>
  <c r="I86" i="3"/>
  <c r="J86" i="3" l="1"/>
  <c r="P86" i="3"/>
  <c r="Q86" i="3" l="1"/>
  <c r="K86" i="3"/>
  <c r="AC86" i="3" l="1"/>
  <c r="G87" i="3"/>
  <c r="R86" i="3"/>
  <c r="N98" i="3" l="1"/>
  <c r="I87" i="3"/>
  <c r="J87" i="3" l="1"/>
  <c r="P87" i="3"/>
  <c r="F8" i="4" s="1"/>
  <c r="J19" i="4" s="1"/>
  <c r="J20" i="4" l="1"/>
  <c r="J27" i="2"/>
  <c r="Q87" i="3"/>
  <c r="G8" i="4" s="1"/>
  <c r="K87" i="3"/>
  <c r="AC87" i="3" l="1"/>
  <c r="R87" i="3"/>
  <c r="H8" i="4" s="1"/>
  <c r="G88" i="3"/>
  <c r="M19" i="8"/>
  <c r="J36" i="2"/>
  <c r="J37" i="2" s="1"/>
  <c r="J60" i="2"/>
  <c r="J61" i="2" s="1"/>
  <c r="J28" i="2"/>
  <c r="J21" i="4"/>
  <c r="J29" i="2" s="1"/>
  <c r="O19" i="8" l="1"/>
  <c r="P19" i="8"/>
  <c r="J45" i="2"/>
  <c r="J39" i="2"/>
  <c r="J46" i="2" s="1"/>
  <c r="N99" i="3"/>
  <c r="D9" i="4" s="1"/>
  <c r="K17" i="4" s="1"/>
  <c r="I88" i="3"/>
  <c r="J88" i="3" l="1"/>
  <c r="P88" i="3"/>
  <c r="K25" i="2"/>
  <c r="K19" i="8" s="1"/>
  <c r="Q88" i="3" l="1"/>
  <c r="K88" i="3"/>
  <c r="AC88" i="3" l="1"/>
  <c r="G89" i="3"/>
  <c r="R88" i="3"/>
  <c r="N100" i="3" l="1"/>
  <c r="I89" i="3"/>
  <c r="J89" i="3" l="1"/>
  <c r="P89" i="3"/>
  <c r="Q89" i="3" l="1"/>
  <c r="K89" i="3"/>
  <c r="AC89" i="3" l="1"/>
  <c r="G90" i="3"/>
  <c r="R89" i="3"/>
  <c r="N101" i="3" l="1"/>
  <c r="I90" i="3"/>
  <c r="J90" i="3" l="1"/>
  <c r="P90" i="3"/>
  <c r="Q90" i="3" l="1"/>
  <c r="K90" i="3"/>
  <c r="AC90" i="3" l="1"/>
  <c r="G91" i="3"/>
  <c r="R90" i="3"/>
  <c r="N102" i="3" l="1"/>
  <c r="I91" i="3"/>
  <c r="J91" i="3" l="1"/>
  <c r="P91" i="3"/>
  <c r="Q91" i="3" l="1"/>
  <c r="K91" i="3"/>
  <c r="AC91" i="3" l="1"/>
  <c r="G92" i="3"/>
  <c r="R91" i="3"/>
  <c r="N103" i="3" l="1"/>
  <c r="I92" i="3"/>
  <c r="J92" i="3" l="1"/>
  <c r="P92" i="3"/>
  <c r="Q92" i="3" l="1"/>
  <c r="K92" i="3"/>
  <c r="AC92" i="3" l="1"/>
  <c r="G93" i="3"/>
  <c r="R92" i="3"/>
  <c r="N104" i="3" l="1"/>
  <c r="I93" i="3"/>
  <c r="J93" i="3" l="1"/>
  <c r="P93" i="3"/>
  <c r="Q93" i="3" l="1"/>
  <c r="K93" i="3"/>
  <c r="AC93" i="3" l="1"/>
  <c r="G94" i="3"/>
  <c r="R93" i="3"/>
  <c r="N105" i="3" l="1"/>
  <c r="I94" i="3"/>
  <c r="J94" i="3" l="1"/>
  <c r="P94" i="3"/>
  <c r="Q94" i="3" l="1"/>
  <c r="K94" i="3"/>
  <c r="AC94" i="3" l="1"/>
  <c r="G95" i="3"/>
  <c r="R94" i="3"/>
  <c r="N106" i="3" l="1"/>
  <c r="I95" i="3"/>
  <c r="J95" i="3" l="1"/>
  <c r="P95" i="3"/>
  <c r="Q95" i="3" l="1"/>
  <c r="K95" i="3"/>
  <c r="AC95" i="3" l="1"/>
  <c r="G96" i="3"/>
  <c r="R95" i="3"/>
  <c r="N107" i="3" l="1"/>
  <c r="I96" i="3"/>
  <c r="J96" i="3" l="1"/>
  <c r="P96" i="3"/>
  <c r="Q96" i="3" l="1"/>
  <c r="K96" i="3"/>
  <c r="AC96" i="3" l="1"/>
  <c r="G97" i="3"/>
  <c r="R96" i="3"/>
  <c r="N108" i="3" l="1"/>
  <c r="I97" i="3"/>
  <c r="J97" i="3" l="1"/>
  <c r="P97" i="3"/>
  <c r="Q97" i="3" l="1"/>
  <c r="K97" i="3"/>
  <c r="AC97" i="3" l="1"/>
  <c r="G98" i="3"/>
  <c r="R97" i="3"/>
  <c r="N109" i="3" l="1"/>
  <c r="I98" i="3"/>
  <c r="J98" i="3" l="1"/>
  <c r="P98" i="3"/>
  <c r="Q98" i="3" l="1"/>
  <c r="K98" i="3"/>
  <c r="AC98" i="3" l="1"/>
  <c r="G99" i="3"/>
  <c r="R98" i="3"/>
  <c r="N110" i="3" l="1"/>
  <c r="I99" i="3"/>
  <c r="J99" i="3" l="1"/>
  <c r="P99" i="3"/>
  <c r="F9" i="4" s="1"/>
  <c r="K19" i="4" s="1"/>
  <c r="K27" i="2" l="1"/>
  <c r="K20" i="4"/>
  <c r="Q99" i="3"/>
  <c r="G9" i="4" s="1"/>
  <c r="K99" i="3"/>
  <c r="K28" i="2" l="1"/>
  <c r="K21" i="4"/>
  <c r="K29" i="2" s="1"/>
  <c r="AC99" i="3"/>
  <c r="G100" i="3"/>
  <c r="R99" i="3"/>
  <c r="H9" i="4" s="1"/>
  <c r="M20" i="8"/>
  <c r="K60" i="2"/>
  <c r="K61" i="2" s="1"/>
  <c r="K36" i="2"/>
  <c r="K37" i="2" s="1"/>
  <c r="O20" i="8" l="1"/>
  <c r="P20" i="8"/>
  <c r="N111" i="3"/>
  <c r="D10" i="4" s="1"/>
  <c r="L17" i="4" s="1"/>
  <c r="I100" i="3"/>
  <c r="K45" i="2"/>
  <c r="K39" i="2"/>
  <c r="K46" i="2" s="1"/>
  <c r="J100" i="3" l="1"/>
  <c r="P100" i="3"/>
  <c r="L25" i="2"/>
  <c r="K20" i="8" s="1"/>
  <c r="Q100" i="3" l="1"/>
  <c r="K100" i="3"/>
  <c r="AC100" i="3" l="1"/>
  <c r="G101" i="3"/>
  <c r="R100" i="3"/>
  <c r="N112" i="3" l="1"/>
  <c r="I101" i="3"/>
  <c r="J101" i="3" l="1"/>
  <c r="P101" i="3"/>
  <c r="Q101" i="3" l="1"/>
  <c r="K101" i="3"/>
  <c r="AC101" i="3" l="1"/>
  <c r="G102" i="3"/>
  <c r="R101" i="3"/>
  <c r="N113" i="3" l="1"/>
  <c r="I102" i="3"/>
  <c r="J102" i="3" l="1"/>
  <c r="P102" i="3"/>
  <c r="Q102" i="3" l="1"/>
  <c r="K102" i="3"/>
  <c r="AC102" i="3" l="1"/>
  <c r="G103" i="3"/>
  <c r="R102" i="3"/>
  <c r="N114" i="3" l="1"/>
  <c r="I103" i="3"/>
  <c r="J103" i="3" l="1"/>
  <c r="P103" i="3"/>
  <c r="Q103" i="3" l="1"/>
  <c r="K103" i="3"/>
  <c r="AC103" i="3" l="1"/>
  <c r="G104" i="3"/>
  <c r="R103" i="3"/>
  <c r="N115" i="3" l="1"/>
  <c r="I104" i="3"/>
  <c r="J104" i="3" l="1"/>
  <c r="P104" i="3"/>
  <c r="Q104" i="3" l="1"/>
  <c r="K104" i="3"/>
  <c r="AC104" i="3" l="1"/>
  <c r="G105" i="3"/>
  <c r="R104" i="3"/>
  <c r="N116" i="3" l="1"/>
  <c r="I105" i="3"/>
  <c r="J105" i="3" l="1"/>
  <c r="P105" i="3"/>
  <c r="Q105" i="3" l="1"/>
  <c r="K105" i="3"/>
  <c r="AC105" i="3" l="1"/>
  <c r="G106" i="3"/>
  <c r="R105" i="3"/>
  <c r="N117" i="3" l="1"/>
  <c r="I106" i="3"/>
  <c r="J106" i="3" l="1"/>
  <c r="P106" i="3"/>
  <c r="Q106" i="3" l="1"/>
  <c r="K106" i="3"/>
  <c r="AC106" i="3" l="1"/>
  <c r="G107" i="3"/>
  <c r="R106" i="3"/>
  <c r="N118" i="3" l="1"/>
  <c r="I107" i="3"/>
  <c r="J107" i="3" l="1"/>
  <c r="P107" i="3"/>
  <c r="Q107" i="3" l="1"/>
  <c r="K107" i="3"/>
  <c r="AC107" i="3" l="1"/>
  <c r="G108" i="3"/>
  <c r="R107" i="3"/>
  <c r="N119" i="3" l="1"/>
  <c r="I108" i="3"/>
  <c r="J108" i="3" l="1"/>
  <c r="P108" i="3"/>
  <c r="Q108" i="3" l="1"/>
  <c r="K108" i="3"/>
  <c r="AC108" i="3" l="1"/>
  <c r="G109" i="3"/>
  <c r="R108" i="3"/>
  <c r="N120" i="3" l="1"/>
  <c r="I109" i="3"/>
  <c r="J109" i="3" l="1"/>
  <c r="P109" i="3"/>
  <c r="Q109" i="3" l="1"/>
  <c r="K109" i="3"/>
  <c r="AC109" i="3" l="1"/>
  <c r="G110" i="3"/>
  <c r="R109" i="3"/>
  <c r="N121" i="3" l="1"/>
  <c r="I110" i="3"/>
  <c r="J110" i="3" l="1"/>
  <c r="P110" i="3"/>
  <c r="Q110" i="3" l="1"/>
  <c r="K110" i="3"/>
  <c r="AC110" i="3" l="1"/>
  <c r="G111" i="3"/>
  <c r="R110" i="3"/>
  <c r="N122" i="3" l="1"/>
  <c r="I111" i="3"/>
  <c r="J111" i="3" l="1"/>
  <c r="P111" i="3"/>
  <c r="F10" i="4" s="1"/>
  <c r="L19" i="4" s="1"/>
  <c r="L20" i="4" l="1"/>
  <c r="L27" i="2"/>
  <c r="Q111" i="3"/>
  <c r="G10" i="4" s="1"/>
  <c r="K111" i="3"/>
  <c r="AC111" i="3" l="1"/>
  <c r="G112" i="3"/>
  <c r="R111" i="3"/>
  <c r="H10" i="4" s="1"/>
  <c r="M21" i="8"/>
  <c r="L36" i="2"/>
  <c r="L37" i="2" s="1"/>
  <c r="L60" i="2"/>
  <c r="L61" i="2" s="1"/>
  <c r="L28" i="2"/>
  <c r="L21" i="4"/>
  <c r="L29" i="2" s="1"/>
  <c r="L45" i="2" l="1"/>
  <c r="L39" i="2"/>
  <c r="L46" i="2" s="1"/>
  <c r="O21" i="8"/>
  <c r="P21" i="8"/>
  <c r="N123" i="3"/>
  <c r="D11" i="4" s="1"/>
  <c r="M17" i="4" s="1"/>
  <c r="I112" i="3"/>
  <c r="M25" i="2" l="1"/>
  <c r="K21" i="8" s="1"/>
  <c r="J112" i="3"/>
  <c r="P112" i="3"/>
  <c r="Q112" i="3" l="1"/>
  <c r="K112" i="3"/>
  <c r="AC112" i="3" l="1"/>
  <c r="G113" i="3"/>
  <c r="R112" i="3"/>
  <c r="N124" i="3" l="1"/>
  <c r="I113" i="3"/>
  <c r="J113" i="3" l="1"/>
  <c r="P113" i="3"/>
  <c r="Q113" i="3" l="1"/>
  <c r="K113" i="3"/>
  <c r="AC113" i="3" l="1"/>
  <c r="G114" i="3"/>
  <c r="R113" i="3"/>
  <c r="N125" i="3" l="1"/>
  <c r="I114" i="3"/>
  <c r="J114" i="3" l="1"/>
  <c r="P114" i="3"/>
  <c r="Q114" i="3" l="1"/>
  <c r="K114" i="3"/>
  <c r="AC114" i="3" l="1"/>
  <c r="G115" i="3"/>
  <c r="R114" i="3"/>
  <c r="N126" i="3" l="1"/>
  <c r="I115" i="3"/>
  <c r="J115" i="3" l="1"/>
  <c r="P115" i="3"/>
  <c r="Q115" i="3" l="1"/>
  <c r="K115" i="3"/>
  <c r="AC115" i="3" l="1"/>
  <c r="G116" i="3"/>
  <c r="R115" i="3"/>
  <c r="N127" i="3" l="1"/>
  <c r="I116" i="3"/>
  <c r="J116" i="3" l="1"/>
  <c r="P116" i="3"/>
  <c r="Q116" i="3" l="1"/>
  <c r="K116" i="3"/>
  <c r="AC116" i="3" l="1"/>
  <c r="G117" i="3"/>
  <c r="R116" i="3"/>
  <c r="N128" i="3" l="1"/>
  <c r="I117" i="3"/>
  <c r="J117" i="3" l="1"/>
  <c r="P117" i="3"/>
  <c r="Q117" i="3" l="1"/>
  <c r="K117" i="3"/>
  <c r="AC117" i="3" l="1"/>
  <c r="G118" i="3"/>
  <c r="R117" i="3"/>
  <c r="N129" i="3" l="1"/>
  <c r="I118" i="3"/>
  <c r="J118" i="3" l="1"/>
  <c r="P118" i="3"/>
  <c r="Q118" i="3" l="1"/>
  <c r="K118" i="3"/>
  <c r="AC118" i="3" l="1"/>
  <c r="G119" i="3"/>
  <c r="R118" i="3"/>
  <c r="N130" i="3" l="1"/>
  <c r="I119" i="3"/>
  <c r="J119" i="3" l="1"/>
  <c r="P119" i="3"/>
  <c r="Q119" i="3" l="1"/>
  <c r="K119" i="3"/>
  <c r="AC119" i="3" l="1"/>
  <c r="G120" i="3"/>
  <c r="R119" i="3"/>
  <c r="N131" i="3" l="1"/>
  <c r="I120" i="3"/>
  <c r="J120" i="3" l="1"/>
  <c r="P120" i="3"/>
  <c r="Q120" i="3" l="1"/>
  <c r="K120" i="3"/>
  <c r="AC120" i="3" l="1"/>
  <c r="G121" i="3"/>
  <c r="R120" i="3"/>
  <c r="N132" i="3" l="1"/>
  <c r="I121" i="3"/>
  <c r="J121" i="3" l="1"/>
  <c r="P121" i="3"/>
  <c r="Q121" i="3" l="1"/>
  <c r="K121" i="3"/>
  <c r="AC121" i="3" l="1"/>
  <c r="G122" i="3"/>
  <c r="R121" i="3"/>
  <c r="N133" i="3" l="1"/>
  <c r="I122" i="3"/>
  <c r="J122" i="3" l="1"/>
  <c r="P122" i="3"/>
  <c r="Q122" i="3" l="1"/>
  <c r="K122" i="3"/>
  <c r="AC122" i="3" l="1"/>
  <c r="G123" i="3"/>
  <c r="R122" i="3"/>
  <c r="N134" i="3" l="1"/>
  <c r="I123" i="3"/>
  <c r="J123" i="3" l="1"/>
  <c r="P123" i="3"/>
  <c r="F11" i="4" s="1"/>
  <c r="M19" i="4" s="1"/>
  <c r="M27" i="2" l="1"/>
  <c r="M20" i="4"/>
  <c r="Q123" i="3"/>
  <c r="G11" i="4" s="1"/>
  <c r="K123" i="3"/>
  <c r="AC123" i="3" l="1"/>
  <c r="G124" i="3"/>
  <c r="R123" i="3"/>
  <c r="H11" i="4" s="1"/>
  <c r="M28" i="2"/>
  <c r="M21" i="4"/>
  <c r="M29" i="2" s="1"/>
  <c r="M22" i="8"/>
  <c r="M60" i="2"/>
  <c r="M61" i="2" s="1"/>
  <c r="M36" i="2"/>
  <c r="M37" i="2" s="1"/>
  <c r="P30" i="2" l="1"/>
  <c r="K22" i="8"/>
  <c r="L22" i="8" s="1"/>
  <c r="M45" i="2"/>
  <c r="O45" i="2" s="1"/>
  <c r="M39" i="2"/>
  <c r="N135" i="3"/>
  <c r="I124" i="3"/>
  <c r="J124" i="3" l="1"/>
  <c r="P124" i="3"/>
  <c r="P22" i="8"/>
  <c r="P23" i="8" s="1"/>
  <c r="L23" i="8"/>
  <c r="N22" i="8"/>
  <c r="N23" i="8" s="1"/>
  <c r="O22" i="8"/>
  <c r="O23" i="8" s="1"/>
  <c r="M44" i="2"/>
  <c r="O44" i="2" s="1"/>
  <c r="P39" i="2"/>
  <c r="M46" i="2" s="1"/>
  <c r="O46" i="2" s="1"/>
  <c r="L27" i="8" l="1"/>
  <c r="L30" i="8" s="1"/>
  <c r="O47" i="2"/>
  <c r="Q124" i="3"/>
  <c r="K124" i="3"/>
  <c r="AC124" i="3" l="1"/>
  <c r="G125" i="3"/>
  <c r="R124" i="3"/>
  <c r="N136" i="3" l="1"/>
  <c r="I125" i="3"/>
  <c r="J125" i="3" l="1"/>
  <c r="P125" i="3"/>
  <c r="Q125" i="3" l="1"/>
  <c r="K125" i="3"/>
  <c r="AC125" i="3" l="1"/>
  <c r="G126" i="3"/>
  <c r="R125" i="3"/>
  <c r="N137" i="3" l="1"/>
  <c r="I126" i="3"/>
  <c r="J126" i="3" l="1"/>
  <c r="P126" i="3"/>
  <c r="Q126" i="3" l="1"/>
  <c r="K126" i="3"/>
  <c r="AC126" i="3" l="1"/>
  <c r="G127" i="3"/>
  <c r="R126" i="3"/>
  <c r="N138" i="3" l="1"/>
  <c r="I127" i="3"/>
  <c r="J127" i="3" l="1"/>
  <c r="P127" i="3"/>
  <c r="Q127" i="3" l="1"/>
  <c r="K127" i="3"/>
  <c r="AC127" i="3" l="1"/>
  <c r="G128" i="3"/>
  <c r="R127" i="3"/>
  <c r="N139" i="3" l="1"/>
  <c r="I128" i="3"/>
  <c r="J128" i="3" l="1"/>
  <c r="P128" i="3"/>
  <c r="Q128" i="3" l="1"/>
  <c r="K128" i="3"/>
  <c r="AC128" i="3" l="1"/>
  <c r="R128" i="3"/>
  <c r="G129" i="3"/>
  <c r="N140" i="3" l="1"/>
  <c r="I129" i="3"/>
  <c r="J129" i="3" l="1"/>
  <c r="P129" i="3"/>
  <c r="Q129" i="3" l="1"/>
  <c r="K129" i="3"/>
  <c r="AC129" i="3" l="1"/>
  <c r="R129" i="3"/>
  <c r="G130" i="3"/>
  <c r="N141" i="3" l="1"/>
  <c r="I130" i="3"/>
  <c r="J130" i="3" l="1"/>
  <c r="P130" i="3"/>
  <c r="Q130" i="3" l="1"/>
  <c r="K130" i="3"/>
  <c r="AC130" i="3" l="1"/>
  <c r="G131" i="3"/>
  <c r="R130" i="3"/>
  <c r="N142" i="3" l="1"/>
  <c r="I131" i="3"/>
  <c r="J131" i="3" l="1"/>
  <c r="P131" i="3"/>
  <c r="Q131" i="3" l="1"/>
  <c r="K131" i="3"/>
  <c r="AC131" i="3" l="1"/>
  <c r="G132" i="3"/>
  <c r="R131" i="3"/>
  <c r="N143" i="3" l="1"/>
  <c r="I132" i="3"/>
  <c r="J132" i="3" l="1"/>
  <c r="P132" i="3"/>
  <c r="Q132" i="3" l="1"/>
  <c r="K132" i="3"/>
  <c r="AC132" i="3" l="1"/>
  <c r="G133" i="3"/>
  <c r="R132" i="3"/>
  <c r="N144" i="3" l="1"/>
  <c r="I133" i="3"/>
  <c r="J133" i="3" l="1"/>
  <c r="P133" i="3"/>
  <c r="Q133" i="3" l="1"/>
  <c r="K133" i="3"/>
  <c r="AC133" i="3" l="1"/>
  <c r="R133" i="3"/>
  <c r="G134" i="3"/>
  <c r="N145" i="3" l="1"/>
  <c r="I134" i="3"/>
  <c r="J134" i="3" l="1"/>
  <c r="P134" i="3"/>
  <c r="Q134" i="3" l="1"/>
  <c r="K134" i="3"/>
  <c r="AC134" i="3" l="1"/>
  <c r="G135" i="3"/>
  <c r="R134" i="3"/>
  <c r="N146" i="3" l="1"/>
  <c r="I135" i="3"/>
  <c r="J135" i="3" l="1"/>
  <c r="P135" i="3"/>
  <c r="Q135" i="3" l="1"/>
  <c r="K135" i="3"/>
  <c r="AC135" i="3" l="1"/>
  <c r="G136" i="3"/>
  <c r="R135" i="3"/>
  <c r="N147" i="3" l="1"/>
  <c r="I136" i="3"/>
  <c r="J136" i="3" l="1"/>
  <c r="P136" i="3"/>
  <c r="Q136" i="3" l="1"/>
  <c r="K136" i="3"/>
  <c r="AC136" i="3" l="1"/>
  <c r="G137" i="3"/>
  <c r="R136" i="3"/>
  <c r="N148" i="3" l="1"/>
  <c r="I137" i="3"/>
  <c r="J137" i="3" l="1"/>
  <c r="P137" i="3"/>
  <c r="Q137" i="3" l="1"/>
  <c r="K137" i="3"/>
  <c r="AC137" i="3" l="1"/>
  <c r="G138" i="3"/>
  <c r="R137" i="3"/>
  <c r="N149" i="3" l="1"/>
  <c r="I138" i="3"/>
  <c r="J138" i="3" l="1"/>
  <c r="P138" i="3"/>
  <c r="Q138" i="3" l="1"/>
  <c r="K138" i="3"/>
  <c r="AC138" i="3" l="1"/>
  <c r="G139" i="3"/>
  <c r="R138" i="3"/>
  <c r="N150" i="3" l="1"/>
  <c r="I139" i="3"/>
  <c r="J139" i="3" l="1"/>
  <c r="P139" i="3"/>
  <c r="Q139" i="3" l="1"/>
  <c r="K139" i="3"/>
  <c r="AC139" i="3" l="1"/>
  <c r="G140" i="3"/>
  <c r="R139" i="3"/>
  <c r="N151" i="3" l="1"/>
  <c r="I140" i="3"/>
  <c r="J140" i="3" l="1"/>
  <c r="P140" i="3"/>
  <c r="Q140" i="3" l="1"/>
  <c r="K140" i="3"/>
  <c r="AC140" i="3" l="1"/>
  <c r="G141" i="3"/>
  <c r="R140" i="3"/>
  <c r="N152" i="3" l="1"/>
  <c r="I141" i="3"/>
  <c r="J141" i="3" l="1"/>
  <c r="P141" i="3"/>
  <c r="Q141" i="3" l="1"/>
  <c r="K141" i="3"/>
  <c r="AC141" i="3" l="1"/>
  <c r="G142" i="3"/>
  <c r="R141" i="3"/>
  <c r="N153" i="3" l="1"/>
  <c r="I142" i="3"/>
  <c r="J142" i="3" l="1"/>
  <c r="P142" i="3"/>
  <c r="Q142" i="3" l="1"/>
  <c r="K142" i="3"/>
  <c r="AC142" i="3" l="1"/>
  <c r="G143" i="3"/>
  <c r="R142" i="3"/>
  <c r="N154" i="3" l="1"/>
  <c r="I143" i="3"/>
  <c r="J143" i="3" l="1"/>
  <c r="P143" i="3"/>
  <c r="Q143" i="3" l="1"/>
  <c r="K143" i="3"/>
  <c r="AC143" i="3" l="1"/>
  <c r="G144" i="3"/>
  <c r="R143" i="3"/>
  <c r="N155" i="3" l="1"/>
  <c r="I144" i="3"/>
  <c r="J144" i="3" l="1"/>
  <c r="P144" i="3"/>
  <c r="Q144" i="3" l="1"/>
  <c r="K144" i="3"/>
  <c r="AC144" i="3" l="1"/>
  <c r="G145" i="3"/>
  <c r="R144" i="3"/>
  <c r="N156" i="3" l="1"/>
  <c r="I145" i="3"/>
  <c r="J145" i="3" l="1"/>
  <c r="P145" i="3"/>
  <c r="Q145" i="3" l="1"/>
  <c r="K145" i="3"/>
  <c r="AC145" i="3" l="1"/>
  <c r="G146" i="3"/>
  <c r="R145" i="3"/>
  <c r="N157" i="3" l="1"/>
  <c r="I146" i="3"/>
  <c r="J146" i="3" l="1"/>
  <c r="P146" i="3"/>
  <c r="Q146" i="3" l="1"/>
  <c r="K146" i="3"/>
  <c r="AC146" i="3" l="1"/>
  <c r="G147" i="3"/>
  <c r="R146" i="3"/>
  <c r="N158" i="3" l="1"/>
  <c r="I147" i="3"/>
  <c r="J147" i="3" l="1"/>
  <c r="P147" i="3"/>
  <c r="Q147" i="3" l="1"/>
  <c r="K147" i="3"/>
  <c r="AC147" i="3" l="1"/>
  <c r="G148" i="3"/>
  <c r="R147" i="3"/>
  <c r="N159" i="3" l="1"/>
  <c r="I148" i="3"/>
  <c r="J148" i="3" l="1"/>
  <c r="P148" i="3"/>
  <c r="Q148" i="3" l="1"/>
  <c r="K148" i="3"/>
  <c r="AC148" i="3" l="1"/>
  <c r="G149" i="3"/>
  <c r="R148" i="3"/>
  <c r="N160" i="3" l="1"/>
  <c r="I149" i="3"/>
  <c r="J149" i="3" l="1"/>
  <c r="P149" i="3"/>
  <c r="Q149" i="3" l="1"/>
  <c r="K149" i="3"/>
  <c r="AC149" i="3" l="1"/>
  <c r="G150" i="3"/>
  <c r="R149" i="3"/>
  <c r="N161" i="3" l="1"/>
  <c r="I150" i="3"/>
  <c r="J150" i="3" l="1"/>
  <c r="P150" i="3"/>
  <c r="Q150" i="3" l="1"/>
  <c r="K150" i="3"/>
  <c r="AC150" i="3" l="1"/>
  <c r="G151" i="3"/>
  <c r="R150" i="3"/>
  <c r="N162" i="3" l="1"/>
  <c r="I151" i="3"/>
  <c r="J151" i="3" l="1"/>
  <c r="P151" i="3"/>
  <c r="Q151" i="3" l="1"/>
  <c r="K151" i="3"/>
  <c r="AC151" i="3" l="1"/>
  <c r="G152" i="3"/>
  <c r="R151" i="3"/>
  <c r="N163" i="3" l="1"/>
  <c r="I152" i="3"/>
  <c r="J152" i="3" l="1"/>
  <c r="P152" i="3"/>
  <c r="Q152" i="3" l="1"/>
  <c r="K152" i="3"/>
  <c r="AC152" i="3" l="1"/>
  <c r="G153" i="3"/>
  <c r="R152" i="3"/>
  <c r="N164" i="3" l="1"/>
  <c r="I153" i="3"/>
  <c r="J153" i="3" l="1"/>
  <c r="P153" i="3"/>
  <c r="Q153" i="3" l="1"/>
  <c r="K153" i="3"/>
  <c r="AC153" i="3" l="1"/>
  <c r="G154" i="3"/>
  <c r="R153" i="3"/>
  <c r="N165" i="3" l="1"/>
  <c r="I154" i="3"/>
  <c r="J154" i="3" l="1"/>
  <c r="P154" i="3"/>
  <c r="Q154" i="3" l="1"/>
  <c r="K154" i="3"/>
  <c r="AC154" i="3" l="1"/>
  <c r="G155" i="3"/>
  <c r="R154" i="3"/>
  <c r="N166" i="3" l="1"/>
  <c r="I155" i="3"/>
  <c r="J155" i="3" l="1"/>
  <c r="P155" i="3"/>
  <c r="Q155" i="3" l="1"/>
  <c r="K155" i="3"/>
  <c r="AC155" i="3" l="1"/>
  <c r="G156" i="3"/>
  <c r="R155" i="3"/>
  <c r="N167" i="3" l="1"/>
  <c r="I156" i="3"/>
  <c r="J156" i="3" l="1"/>
  <c r="P156" i="3"/>
  <c r="Q156" i="3" l="1"/>
  <c r="K156" i="3"/>
  <c r="AC156" i="3" l="1"/>
  <c r="G157" i="3"/>
  <c r="R156" i="3"/>
  <c r="N168" i="3" l="1"/>
  <c r="I157" i="3"/>
  <c r="J157" i="3" l="1"/>
  <c r="P157" i="3"/>
  <c r="Q157" i="3" l="1"/>
  <c r="K157" i="3"/>
  <c r="AC157" i="3" l="1"/>
  <c r="G158" i="3"/>
  <c r="R157" i="3"/>
  <c r="N169" i="3" l="1"/>
  <c r="I158" i="3"/>
  <c r="J158" i="3" l="1"/>
  <c r="P158" i="3"/>
  <c r="Q158" i="3" l="1"/>
  <c r="K158" i="3"/>
  <c r="AC158" i="3" l="1"/>
  <c r="G159" i="3"/>
  <c r="R158" i="3"/>
  <c r="N170" i="3" l="1"/>
  <c r="I159" i="3"/>
  <c r="J159" i="3" l="1"/>
  <c r="P159" i="3"/>
  <c r="Q159" i="3" l="1"/>
  <c r="K159" i="3"/>
  <c r="AC159" i="3" l="1"/>
  <c r="G160" i="3"/>
  <c r="R159" i="3"/>
  <c r="N171" i="3" l="1"/>
  <c r="I160" i="3"/>
  <c r="J160" i="3" l="1"/>
  <c r="P160" i="3"/>
  <c r="Q160" i="3" l="1"/>
  <c r="K160" i="3"/>
  <c r="AC160" i="3" l="1"/>
  <c r="G161" i="3"/>
  <c r="R160" i="3"/>
  <c r="N172" i="3" l="1"/>
  <c r="I161" i="3"/>
  <c r="J161" i="3" l="1"/>
  <c r="P161" i="3"/>
  <c r="Q161" i="3" l="1"/>
  <c r="K161" i="3"/>
  <c r="AC161" i="3" l="1"/>
  <c r="G162" i="3"/>
  <c r="R161" i="3"/>
  <c r="N173" i="3" l="1"/>
  <c r="I162" i="3"/>
  <c r="J162" i="3" l="1"/>
  <c r="P162" i="3"/>
  <c r="Q162" i="3" l="1"/>
  <c r="K162" i="3"/>
  <c r="AC162" i="3" l="1"/>
  <c r="G163" i="3"/>
  <c r="R162" i="3"/>
  <c r="N174" i="3" l="1"/>
  <c r="I163" i="3"/>
  <c r="J163" i="3" l="1"/>
  <c r="P163" i="3"/>
  <c r="Q163" i="3" l="1"/>
  <c r="K163" i="3"/>
  <c r="AC163" i="3" l="1"/>
  <c r="G164" i="3"/>
  <c r="R163" i="3"/>
  <c r="N175" i="3" l="1"/>
  <c r="I164" i="3"/>
  <c r="J164" i="3" l="1"/>
  <c r="P164" i="3"/>
  <c r="Q164" i="3" l="1"/>
  <c r="K164" i="3"/>
  <c r="AC164" i="3" l="1"/>
  <c r="G165" i="3"/>
  <c r="R164" i="3"/>
  <c r="N176" i="3" l="1"/>
  <c r="I165" i="3"/>
  <c r="J165" i="3" l="1"/>
  <c r="P165" i="3"/>
  <c r="Q165" i="3" l="1"/>
  <c r="K165" i="3"/>
  <c r="AC165" i="3" l="1"/>
  <c r="G166" i="3"/>
  <c r="R165" i="3"/>
  <c r="N177" i="3" l="1"/>
  <c r="I166" i="3"/>
  <c r="J166" i="3" l="1"/>
  <c r="P166" i="3"/>
  <c r="Q166" i="3" l="1"/>
  <c r="K166" i="3"/>
  <c r="AC166" i="3" l="1"/>
  <c r="G167" i="3"/>
  <c r="R166" i="3"/>
  <c r="N178" i="3" l="1"/>
  <c r="I167" i="3"/>
  <c r="J167" i="3" l="1"/>
  <c r="P167" i="3"/>
  <c r="Q167" i="3" l="1"/>
  <c r="K167" i="3"/>
  <c r="AC167" i="3" l="1"/>
  <c r="G168" i="3"/>
  <c r="R167" i="3"/>
  <c r="N179" i="3" l="1"/>
  <c r="I168" i="3"/>
  <c r="J168" i="3" l="1"/>
  <c r="P168" i="3"/>
  <c r="Q168" i="3" l="1"/>
  <c r="K168" i="3"/>
  <c r="AC168" i="3" l="1"/>
  <c r="G169" i="3"/>
  <c r="R168" i="3"/>
  <c r="N180" i="3" l="1"/>
  <c r="I169" i="3"/>
  <c r="J169" i="3" l="1"/>
  <c r="P169" i="3"/>
  <c r="Q169" i="3" l="1"/>
  <c r="K169" i="3"/>
  <c r="AC169" i="3" l="1"/>
  <c r="G170" i="3"/>
  <c r="R169" i="3"/>
  <c r="N181" i="3" l="1"/>
  <c r="I170" i="3"/>
  <c r="J170" i="3" l="1"/>
  <c r="P170" i="3"/>
  <c r="Q170" i="3" l="1"/>
  <c r="K170" i="3"/>
  <c r="AC170" i="3" l="1"/>
  <c r="G171" i="3"/>
  <c r="R170" i="3"/>
  <c r="N182" i="3" l="1"/>
  <c r="I171" i="3"/>
  <c r="J171" i="3" l="1"/>
  <c r="P171" i="3"/>
  <c r="Q171" i="3" l="1"/>
  <c r="K171" i="3"/>
  <c r="AC171" i="3" l="1"/>
  <c r="G172" i="3"/>
  <c r="R171" i="3"/>
  <c r="N183" i="3" l="1"/>
  <c r="I172" i="3"/>
  <c r="J172" i="3" l="1"/>
  <c r="P172" i="3"/>
  <c r="Q172" i="3" l="1"/>
  <c r="K172" i="3"/>
  <c r="AC172" i="3" l="1"/>
  <c r="R172" i="3"/>
  <c r="G173" i="3"/>
  <c r="N184" i="3" l="1"/>
  <c r="I173" i="3"/>
  <c r="J173" i="3" l="1"/>
  <c r="P173" i="3"/>
  <c r="Q173" i="3" l="1"/>
  <c r="K173" i="3"/>
  <c r="AC173" i="3" l="1"/>
  <c r="G174" i="3"/>
  <c r="R173" i="3"/>
  <c r="N185" i="3" l="1"/>
  <c r="I174" i="3"/>
  <c r="J174" i="3" l="1"/>
  <c r="P174" i="3"/>
  <c r="Q174" i="3" l="1"/>
  <c r="K174" i="3"/>
  <c r="AC174" i="3" l="1"/>
  <c r="G175" i="3"/>
  <c r="R174" i="3"/>
  <c r="N186" i="3" l="1"/>
  <c r="I175" i="3"/>
  <c r="J175" i="3" l="1"/>
  <c r="P175" i="3"/>
  <c r="Q175" i="3" l="1"/>
  <c r="K175" i="3"/>
  <c r="AC175" i="3" l="1"/>
  <c r="G176" i="3"/>
  <c r="R175" i="3"/>
  <c r="N187" i="3" l="1"/>
  <c r="I176" i="3"/>
  <c r="J176" i="3" l="1"/>
  <c r="P176" i="3"/>
  <c r="Q176" i="3" l="1"/>
  <c r="K176" i="3"/>
  <c r="AC176" i="3" l="1"/>
  <c r="G177" i="3"/>
  <c r="R176" i="3"/>
  <c r="N188" i="3" l="1"/>
  <c r="I177" i="3"/>
  <c r="J177" i="3" l="1"/>
  <c r="P177" i="3"/>
  <c r="Q177" i="3" l="1"/>
  <c r="K177" i="3"/>
  <c r="AC177" i="3" l="1"/>
  <c r="R177" i="3"/>
  <c r="G178" i="3"/>
  <c r="N189" i="3" l="1"/>
  <c r="I178" i="3"/>
  <c r="J178" i="3" l="1"/>
  <c r="P178" i="3"/>
  <c r="Q178" i="3" l="1"/>
  <c r="K178" i="3"/>
  <c r="AC178" i="3" l="1"/>
  <c r="G179" i="3"/>
  <c r="R178" i="3"/>
  <c r="N190" i="3" l="1"/>
  <c r="I179" i="3"/>
  <c r="J179" i="3" l="1"/>
  <c r="P179" i="3"/>
  <c r="Q179" i="3" l="1"/>
  <c r="K179" i="3"/>
  <c r="AC179" i="3" l="1"/>
  <c r="G180" i="3"/>
  <c r="R179" i="3"/>
  <c r="N191" i="3" l="1"/>
  <c r="I180" i="3"/>
  <c r="J180" i="3" l="1"/>
  <c r="P180" i="3"/>
  <c r="Q180" i="3" l="1"/>
  <c r="K180" i="3"/>
  <c r="AC180" i="3" l="1"/>
  <c r="G181" i="3"/>
  <c r="R180" i="3"/>
  <c r="N192" i="3" l="1"/>
  <c r="I181" i="3"/>
  <c r="J181" i="3" l="1"/>
  <c r="P181" i="3"/>
  <c r="Q181" i="3" l="1"/>
  <c r="K181" i="3"/>
  <c r="AC181" i="3" l="1"/>
  <c r="G182" i="3"/>
  <c r="R181" i="3"/>
  <c r="N193" i="3" l="1"/>
  <c r="I182" i="3"/>
  <c r="J182" i="3" l="1"/>
  <c r="P182" i="3"/>
  <c r="Q182" i="3" l="1"/>
  <c r="K182" i="3"/>
  <c r="AC182" i="3" l="1"/>
  <c r="G183" i="3"/>
  <c r="R182" i="3"/>
  <c r="N194" i="3" l="1"/>
  <c r="I183" i="3"/>
  <c r="J183" i="3" l="1"/>
  <c r="P183" i="3"/>
  <c r="Q183" i="3" l="1"/>
  <c r="K183" i="3"/>
  <c r="AC183" i="3" l="1"/>
  <c r="G184" i="3"/>
  <c r="R183" i="3"/>
  <c r="N195" i="3" l="1"/>
  <c r="I184" i="3"/>
  <c r="J184" i="3" l="1"/>
  <c r="P184" i="3"/>
  <c r="Q184" i="3" l="1"/>
  <c r="K184" i="3"/>
  <c r="AC184" i="3" l="1"/>
  <c r="G185" i="3"/>
  <c r="R184" i="3"/>
  <c r="N196" i="3" l="1"/>
  <c r="I185" i="3"/>
  <c r="J185" i="3" l="1"/>
  <c r="P185" i="3"/>
  <c r="Q185" i="3" l="1"/>
  <c r="K185" i="3"/>
  <c r="AC185" i="3" l="1"/>
  <c r="R185" i="3"/>
  <c r="G186" i="3"/>
  <c r="N197" i="3" l="1"/>
  <c r="I186" i="3"/>
  <c r="J186" i="3" l="1"/>
  <c r="P186" i="3"/>
  <c r="Q186" i="3" l="1"/>
  <c r="K186" i="3"/>
  <c r="AC186" i="3" l="1"/>
  <c r="G187" i="3"/>
  <c r="R186" i="3"/>
  <c r="N198" i="3" l="1"/>
  <c r="I187" i="3"/>
  <c r="J187" i="3" l="1"/>
  <c r="P187" i="3"/>
  <c r="Q187" i="3" l="1"/>
  <c r="K187" i="3"/>
  <c r="AC187" i="3" l="1"/>
  <c r="G188" i="3"/>
  <c r="R187" i="3"/>
  <c r="N199" i="3" l="1"/>
  <c r="I188" i="3"/>
  <c r="J188" i="3" l="1"/>
  <c r="P188" i="3"/>
  <c r="Q188" i="3" l="1"/>
  <c r="K188" i="3"/>
  <c r="AC188" i="3" l="1"/>
  <c r="G189" i="3"/>
  <c r="R188" i="3"/>
  <c r="N200" i="3" l="1"/>
  <c r="I189" i="3"/>
  <c r="J189" i="3" l="1"/>
  <c r="P189" i="3"/>
  <c r="Q189" i="3" l="1"/>
  <c r="K189" i="3"/>
  <c r="AC189" i="3" l="1"/>
  <c r="G190" i="3"/>
  <c r="R189" i="3"/>
  <c r="N201" i="3" l="1"/>
  <c r="I190" i="3"/>
  <c r="J190" i="3" l="1"/>
  <c r="P190" i="3"/>
  <c r="Q190" i="3" l="1"/>
  <c r="K190" i="3"/>
  <c r="AC190" i="3" l="1"/>
  <c r="G191" i="3"/>
  <c r="R190" i="3"/>
  <c r="N202" i="3" l="1"/>
  <c r="I191" i="3"/>
  <c r="J191" i="3" l="1"/>
  <c r="P191" i="3"/>
  <c r="Q191" i="3" l="1"/>
  <c r="K191" i="3"/>
  <c r="AC191" i="3" l="1"/>
  <c r="G192" i="3"/>
  <c r="R191" i="3"/>
  <c r="N203" i="3" l="1"/>
  <c r="I192" i="3"/>
  <c r="J192" i="3" l="1"/>
  <c r="P192" i="3"/>
  <c r="Q192" i="3" l="1"/>
  <c r="K192" i="3"/>
  <c r="AC192" i="3" l="1"/>
  <c r="G193" i="3"/>
  <c r="R192" i="3"/>
  <c r="N204" i="3" l="1"/>
  <c r="I193" i="3"/>
  <c r="J193" i="3" l="1"/>
  <c r="P193" i="3"/>
  <c r="Q193" i="3" l="1"/>
  <c r="K193" i="3"/>
  <c r="AC193" i="3" l="1"/>
  <c r="G194" i="3"/>
  <c r="R193" i="3"/>
  <c r="N205" i="3" l="1"/>
  <c r="I194" i="3"/>
  <c r="J194" i="3" l="1"/>
  <c r="P194" i="3"/>
  <c r="Q194" i="3" l="1"/>
  <c r="K194" i="3"/>
  <c r="AC194" i="3" l="1"/>
  <c r="R194" i="3"/>
  <c r="G195" i="3"/>
  <c r="N206" i="3" l="1"/>
  <c r="I195" i="3"/>
  <c r="J195" i="3" l="1"/>
  <c r="P195" i="3"/>
  <c r="Q195" i="3" l="1"/>
  <c r="K195" i="3"/>
  <c r="AC195" i="3" l="1"/>
  <c r="G196" i="3"/>
  <c r="R195" i="3"/>
  <c r="N207" i="3" l="1"/>
  <c r="I196" i="3"/>
  <c r="J196" i="3" l="1"/>
  <c r="P196" i="3"/>
  <c r="Q196" i="3" l="1"/>
  <c r="K196" i="3"/>
  <c r="AC196" i="3" l="1"/>
  <c r="G197" i="3"/>
  <c r="R196" i="3"/>
  <c r="N208" i="3" l="1"/>
  <c r="I197" i="3"/>
  <c r="J197" i="3" l="1"/>
  <c r="P197" i="3"/>
  <c r="Q197" i="3" l="1"/>
  <c r="K197" i="3"/>
  <c r="AC197" i="3" l="1"/>
  <c r="G198" i="3"/>
  <c r="R197" i="3"/>
  <c r="N209" i="3" l="1"/>
  <c r="I198" i="3"/>
  <c r="J198" i="3" l="1"/>
  <c r="P198" i="3"/>
  <c r="Q198" i="3" l="1"/>
  <c r="K198" i="3"/>
  <c r="AC198" i="3" l="1"/>
  <c r="G199" i="3"/>
  <c r="R198" i="3"/>
  <c r="N210" i="3" l="1"/>
  <c r="I199" i="3"/>
  <c r="J199" i="3" l="1"/>
  <c r="P199" i="3"/>
  <c r="Q199" i="3" l="1"/>
  <c r="K199" i="3"/>
  <c r="AC199" i="3" l="1"/>
  <c r="G200" i="3"/>
  <c r="R199" i="3"/>
  <c r="N211" i="3" l="1"/>
  <c r="I200" i="3"/>
  <c r="J200" i="3" l="1"/>
  <c r="P200" i="3"/>
  <c r="Q200" i="3" l="1"/>
  <c r="K200" i="3"/>
  <c r="AC200" i="3" l="1"/>
  <c r="G201" i="3"/>
  <c r="R200" i="3"/>
  <c r="N212" i="3" l="1"/>
  <c r="I201" i="3"/>
  <c r="J201" i="3" l="1"/>
  <c r="P201" i="3"/>
  <c r="Q201" i="3" l="1"/>
  <c r="K201" i="3"/>
  <c r="AC201" i="3" l="1"/>
  <c r="G202" i="3"/>
  <c r="R201" i="3"/>
  <c r="N213" i="3" l="1"/>
  <c r="I202" i="3"/>
  <c r="J202" i="3" l="1"/>
  <c r="P202" i="3"/>
  <c r="Q202" i="3" l="1"/>
  <c r="K202" i="3"/>
  <c r="AC202" i="3" l="1"/>
  <c r="G203" i="3"/>
  <c r="R202" i="3"/>
  <c r="N214" i="3" l="1"/>
  <c r="I203" i="3"/>
  <c r="J203" i="3" l="1"/>
  <c r="P203" i="3"/>
  <c r="Q203" i="3" l="1"/>
  <c r="K203" i="3"/>
  <c r="AC203" i="3" l="1"/>
  <c r="G204" i="3"/>
  <c r="R203" i="3"/>
  <c r="N215" i="3" l="1"/>
  <c r="I204" i="3"/>
  <c r="J204" i="3" l="1"/>
  <c r="P204" i="3"/>
  <c r="Q204" i="3" l="1"/>
  <c r="K204" i="3"/>
  <c r="AC204" i="3" l="1"/>
  <c r="G205" i="3"/>
  <c r="R204" i="3"/>
  <c r="N216" i="3" l="1"/>
  <c r="I205" i="3"/>
  <c r="J205" i="3" l="1"/>
  <c r="P205" i="3"/>
  <c r="Q205" i="3" l="1"/>
  <c r="K205" i="3"/>
  <c r="AC205" i="3" l="1"/>
  <c r="G206" i="3"/>
  <c r="R205" i="3"/>
  <c r="N217" i="3" l="1"/>
  <c r="I206" i="3"/>
  <c r="J206" i="3" l="1"/>
  <c r="P206" i="3"/>
  <c r="Q206" i="3" l="1"/>
  <c r="K206" i="3"/>
  <c r="AC206" i="3" l="1"/>
  <c r="G207" i="3"/>
  <c r="R206" i="3"/>
  <c r="N218" i="3" l="1"/>
  <c r="I207" i="3"/>
  <c r="J207" i="3" l="1"/>
  <c r="P207" i="3"/>
  <c r="Q207" i="3" l="1"/>
  <c r="K207" i="3"/>
  <c r="AC207" i="3" l="1"/>
  <c r="G208" i="3"/>
  <c r="R207" i="3"/>
  <c r="N219" i="3" l="1"/>
  <c r="I208" i="3"/>
  <c r="J208" i="3" l="1"/>
  <c r="P208" i="3"/>
  <c r="Q208" i="3" l="1"/>
  <c r="K208" i="3"/>
  <c r="AC208" i="3" l="1"/>
  <c r="R208" i="3"/>
  <c r="G209" i="3"/>
  <c r="N220" i="3" l="1"/>
  <c r="I209" i="3"/>
  <c r="J209" i="3" l="1"/>
  <c r="P209" i="3"/>
  <c r="Q209" i="3" l="1"/>
  <c r="K209" i="3"/>
  <c r="AC209" i="3" l="1"/>
  <c r="G210" i="3"/>
  <c r="R209" i="3"/>
  <c r="N221" i="3" l="1"/>
  <c r="I210" i="3"/>
  <c r="J210" i="3" l="1"/>
  <c r="P210" i="3"/>
  <c r="Q210" i="3" l="1"/>
  <c r="K210" i="3"/>
  <c r="AC210" i="3" l="1"/>
  <c r="G211" i="3"/>
  <c r="R210" i="3"/>
  <c r="N222" i="3" l="1"/>
  <c r="I211" i="3"/>
  <c r="J211" i="3" l="1"/>
  <c r="P211" i="3"/>
  <c r="Q211" i="3" l="1"/>
  <c r="K211" i="3"/>
  <c r="AC211" i="3" l="1"/>
  <c r="R211" i="3"/>
  <c r="G212" i="3"/>
  <c r="N223" i="3" l="1"/>
  <c r="I212" i="3"/>
  <c r="J212" i="3" l="1"/>
  <c r="P212" i="3"/>
  <c r="Q212" i="3" l="1"/>
  <c r="K212" i="3"/>
  <c r="AC212" i="3" l="1"/>
  <c r="G213" i="3"/>
  <c r="R212" i="3"/>
  <c r="N224" i="3" l="1"/>
  <c r="I213" i="3"/>
  <c r="J213" i="3" l="1"/>
  <c r="P213" i="3"/>
  <c r="Q213" i="3" l="1"/>
  <c r="K213" i="3"/>
  <c r="AC213" i="3" l="1"/>
  <c r="G214" i="3"/>
  <c r="R213" i="3"/>
  <c r="N225" i="3" l="1"/>
  <c r="I214" i="3"/>
  <c r="J214" i="3" l="1"/>
  <c r="P214" i="3"/>
  <c r="Q214" i="3" l="1"/>
  <c r="K214" i="3"/>
  <c r="AC214" i="3" l="1"/>
  <c r="R214" i="3"/>
  <c r="G215" i="3"/>
  <c r="N226" i="3" l="1"/>
  <c r="I215" i="3"/>
  <c r="J215" i="3" l="1"/>
  <c r="P215" i="3"/>
  <c r="Q215" i="3" l="1"/>
  <c r="K215" i="3"/>
  <c r="AC215" i="3" l="1"/>
  <c r="G216" i="3"/>
  <c r="R215" i="3"/>
  <c r="N227" i="3" l="1"/>
  <c r="I216" i="3"/>
  <c r="J216" i="3" l="1"/>
  <c r="P216" i="3"/>
  <c r="Q216" i="3" l="1"/>
  <c r="K216" i="3"/>
  <c r="AC216" i="3" l="1"/>
  <c r="G217" i="3"/>
  <c r="R216" i="3"/>
  <c r="N228" i="3" l="1"/>
  <c r="I217" i="3"/>
  <c r="J217" i="3" l="1"/>
  <c r="P217" i="3"/>
  <c r="Q217" i="3" l="1"/>
  <c r="K217" i="3"/>
  <c r="AC217" i="3" l="1"/>
  <c r="G218" i="3"/>
  <c r="R217" i="3"/>
  <c r="N229" i="3" l="1"/>
  <c r="I218" i="3"/>
  <c r="J218" i="3" l="1"/>
  <c r="P218" i="3"/>
  <c r="Q218" i="3" l="1"/>
  <c r="K218" i="3"/>
  <c r="AC218" i="3" l="1"/>
  <c r="G219" i="3"/>
  <c r="R218" i="3"/>
  <c r="N230" i="3" l="1"/>
  <c r="I219" i="3"/>
  <c r="J219" i="3" l="1"/>
  <c r="P219" i="3"/>
  <c r="Q219" i="3" l="1"/>
  <c r="K219" i="3"/>
  <c r="AC219" i="3" l="1"/>
  <c r="G220" i="3"/>
  <c r="R219" i="3"/>
  <c r="N231" i="3" l="1"/>
  <c r="I220" i="3"/>
  <c r="J220" i="3" l="1"/>
  <c r="P220" i="3"/>
  <c r="Q220" i="3" l="1"/>
  <c r="K220" i="3"/>
  <c r="AC220" i="3" l="1"/>
  <c r="G221" i="3"/>
  <c r="R220" i="3"/>
  <c r="N232" i="3" l="1"/>
  <c r="I221" i="3"/>
  <c r="J221" i="3" l="1"/>
  <c r="P221" i="3"/>
  <c r="Q221" i="3" l="1"/>
  <c r="K221" i="3"/>
  <c r="AC221" i="3" l="1"/>
  <c r="G222" i="3"/>
  <c r="R221" i="3"/>
  <c r="N233" i="3" l="1"/>
  <c r="I222" i="3"/>
  <c r="J222" i="3" l="1"/>
  <c r="P222" i="3"/>
  <c r="Q222" i="3" l="1"/>
  <c r="K222" i="3"/>
  <c r="AC222" i="3" l="1"/>
  <c r="G223" i="3"/>
  <c r="R222" i="3"/>
  <c r="N234" i="3" l="1"/>
  <c r="I223" i="3"/>
  <c r="J223" i="3" l="1"/>
  <c r="P223" i="3"/>
  <c r="Q223" i="3" l="1"/>
  <c r="K223" i="3"/>
  <c r="AC223" i="3" l="1"/>
  <c r="G224" i="3"/>
  <c r="R223" i="3"/>
  <c r="N235" i="3" l="1"/>
  <c r="I224" i="3"/>
  <c r="J224" i="3" l="1"/>
  <c r="P224" i="3"/>
  <c r="Q224" i="3" l="1"/>
  <c r="K224" i="3"/>
  <c r="AC224" i="3" l="1"/>
  <c r="G225" i="3"/>
  <c r="R224" i="3"/>
  <c r="N236" i="3" l="1"/>
  <c r="I225" i="3"/>
  <c r="J225" i="3" l="1"/>
  <c r="P225" i="3"/>
  <c r="Q225" i="3" l="1"/>
  <c r="K225" i="3"/>
  <c r="AC225" i="3" l="1"/>
  <c r="G226" i="3"/>
  <c r="R225" i="3"/>
  <c r="N237" i="3" l="1"/>
  <c r="I226" i="3"/>
  <c r="J226" i="3" l="1"/>
  <c r="P226" i="3"/>
  <c r="Q226" i="3" l="1"/>
  <c r="K226" i="3"/>
  <c r="AC226" i="3" l="1"/>
  <c r="G227" i="3"/>
  <c r="R226" i="3"/>
  <c r="N238" i="3" l="1"/>
  <c r="I227" i="3"/>
  <c r="J227" i="3" l="1"/>
  <c r="P227" i="3"/>
  <c r="Q227" i="3" l="1"/>
  <c r="K227" i="3"/>
  <c r="AC227" i="3" l="1"/>
  <c r="G228" i="3"/>
  <c r="R227" i="3"/>
  <c r="N239" i="3" l="1"/>
  <c r="I228" i="3"/>
  <c r="J228" i="3" l="1"/>
  <c r="P228" i="3"/>
  <c r="Q228" i="3" l="1"/>
  <c r="K228" i="3"/>
  <c r="AC228" i="3" l="1"/>
  <c r="G229" i="3"/>
  <c r="R228" i="3"/>
  <c r="N240" i="3" l="1"/>
  <c r="I229" i="3"/>
  <c r="J229" i="3" l="1"/>
  <c r="P229" i="3"/>
  <c r="Q229" i="3" l="1"/>
  <c r="K229" i="3"/>
  <c r="AC229" i="3" l="1"/>
  <c r="G230" i="3"/>
  <c r="R229" i="3"/>
  <c r="N241" i="3" l="1"/>
  <c r="I230" i="3"/>
  <c r="J230" i="3" l="1"/>
  <c r="P230" i="3"/>
  <c r="Q230" i="3" l="1"/>
  <c r="K230" i="3"/>
  <c r="AC230" i="3" l="1"/>
  <c r="G231" i="3"/>
  <c r="R230" i="3"/>
  <c r="N242" i="3" l="1"/>
  <c r="I231" i="3"/>
  <c r="J231" i="3" l="1"/>
  <c r="P231" i="3"/>
  <c r="Q231" i="3" l="1"/>
  <c r="K231" i="3"/>
  <c r="AC231" i="3" l="1"/>
  <c r="G232" i="3"/>
  <c r="R231" i="3"/>
  <c r="N243" i="3" l="1"/>
  <c r="I232" i="3"/>
  <c r="J232" i="3" l="1"/>
  <c r="P232" i="3"/>
  <c r="Q232" i="3" l="1"/>
  <c r="K232" i="3"/>
  <c r="AC232" i="3" l="1"/>
  <c r="G233" i="3"/>
  <c r="R232" i="3"/>
  <c r="N244" i="3" l="1"/>
  <c r="I233" i="3"/>
  <c r="J233" i="3" l="1"/>
  <c r="P233" i="3"/>
  <c r="Q233" i="3" l="1"/>
  <c r="K233" i="3"/>
  <c r="AC233" i="3" l="1"/>
  <c r="G234" i="3"/>
  <c r="R233" i="3"/>
  <c r="N245" i="3" l="1"/>
  <c r="I234" i="3"/>
  <c r="J234" i="3" l="1"/>
  <c r="P234" i="3"/>
  <c r="Q234" i="3" l="1"/>
  <c r="K234" i="3"/>
  <c r="AC234" i="3" l="1"/>
  <c r="G235" i="3"/>
  <c r="R234" i="3"/>
  <c r="N246" i="3" l="1"/>
  <c r="I235" i="3"/>
  <c r="J235" i="3" l="1"/>
  <c r="P235" i="3"/>
  <c r="Q235" i="3" l="1"/>
  <c r="K235" i="3"/>
  <c r="AC235" i="3" l="1"/>
  <c r="G236" i="3"/>
  <c r="R235" i="3"/>
  <c r="N247" i="3" l="1"/>
  <c r="I236" i="3"/>
  <c r="J236" i="3" l="1"/>
  <c r="P236" i="3"/>
  <c r="Q236" i="3" l="1"/>
  <c r="K236" i="3"/>
  <c r="AC236" i="3" l="1"/>
  <c r="G237" i="3"/>
  <c r="R236" i="3"/>
  <c r="N248" i="3" l="1"/>
  <c r="I237" i="3"/>
  <c r="J237" i="3" l="1"/>
  <c r="P237" i="3"/>
  <c r="Q237" i="3" l="1"/>
  <c r="K237" i="3"/>
  <c r="AC237" i="3" l="1"/>
  <c r="G238" i="3"/>
  <c r="R237" i="3"/>
  <c r="N249" i="3" l="1"/>
  <c r="I238" i="3"/>
  <c r="J238" i="3" l="1"/>
  <c r="P238" i="3"/>
  <c r="Q238" i="3" l="1"/>
  <c r="K238" i="3"/>
  <c r="AC238" i="3" l="1"/>
  <c r="G239" i="3"/>
  <c r="R238" i="3"/>
  <c r="N250" i="3" l="1"/>
  <c r="I239" i="3"/>
  <c r="J239" i="3" l="1"/>
  <c r="P239" i="3"/>
  <c r="Q239" i="3" l="1"/>
  <c r="K239" i="3"/>
  <c r="AC239" i="3" l="1"/>
  <c r="G240" i="3"/>
  <c r="R239" i="3"/>
  <c r="N251" i="3" l="1"/>
  <c r="I240" i="3"/>
  <c r="J240" i="3" l="1"/>
  <c r="P240" i="3"/>
  <c r="Q240" i="3" l="1"/>
  <c r="K240" i="3"/>
  <c r="AC240" i="3" l="1"/>
  <c r="G241" i="3"/>
  <c r="R240" i="3"/>
  <c r="N252" i="3" l="1"/>
  <c r="I241" i="3"/>
  <c r="J241" i="3" l="1"/>
  <c r="P241" i="3"/>
  <c r="Q241" i="3" l="1"/>
  <c r="K241" i="3"/>
  <c r="AC241" i="3" l="1"/>
  <c r="G242" i="3"/>
  <c r="R241" i="3"/>
  <c r="N253" i="3" l="1"/>
  <c r="I242" i="3"/>
  <c r="J242" i="3" l="1"/>
  <c r="P242" i="3"/>
  <c r="Q242" i="3" l="1"/>
  <c r="K242" i="3"/>
  <c r="AC242" i="3" l="1"/>
  <c r="G243" i="3"/>
  <c r="R242" i="3"/>
  <c r="N254" i="3" l="1"/>
  <c r="I243" i="3"/>
  <c r="J243" i="3" l="1"/>
  <c r="P243" i="3"/>
  <c r="Q243" i="3" l="1"/>
  <c r="K243" i="3"/>
  <c r="AC243" i="3" l="1"/>
  <c r="G244" i="3"/>
  <c r="R243" i="3"/>
  <c r="N255" i="3" l="1"/>
  <c r="I244" i="3"/>
  <c r="J244" i="3" l="1"/>
  <c r="P244" i="3"/>
  <c r="Q244" i="3" l="1"/>
  <c r="K244" i="3"/>
  <c r="AC244" i="3" l="1"/>
  <c r="G245" i="3"/>
  <c r="R244" i="3"/>
  <c r="N256" i="3" l="1"/>
  <c r="I245" i="3"/>
  <c r="J245" i="3" l="1"/>
  <c r="P245" i="3"/>
  <c r="Q245" i="3" l="1"/>
  <c r="K245" i="3"/>
  <c r="AC245" i="3" l="1"/>
  <c r="G246" i="3"/>
  <c r="R245" i="3"/>
  <c r="N257" i="3" l="1"/>
  <c r="I246" i="3"/>
  <c r="J246" i="3" l="1"/>
  <c r="P246" i="3"/>
  <c r="Q246" i="3" l="1"/>
  <c r="K246" i="3"/>
  <c r="AC246" i="3" l="1"/>
  <c r="G247" i="3"/>
  <c r="R246" i="3"/>
  <c r="N258" i="3" l="1"/>
  <c r="I247" i="3"/>
  <c r="J247" i="3" l="1"/>
  <c r="P247" i="3"/>
  <c r="Q247" i="3" l="1"/>
  <c r="K247" i="3"/>
  <c r="AC247" i="3" l="1"/>
  <c r="G248" i="3"/>
  <c r="R247" i="3"/>
  <c r="N259" i="3" l="1"/>
  <c r="I248" i="3"/>
  <c r="J248" i="3" l="1"/>
  <c r="P248" i="3"/>
  <c r="Q248" i="3" l="1"/>
  <c r="K248" i="3"/>
  <c r="AC248" i="3" l="1"/>
  <c r="G249" i="3"/>
  <c r="R248" i="3"/>
  <c r="N260" i="3" l="1"/>
  <c r="I249" i="3"/>
  <c r="J249" i="3" l="1"/>
  <c r="P249" i="3"/>
  <c r="Q249" i="3" l="1"/>
  <c r="K249" i="3"/>
  <c r="AC249" i="3" l="1"/>
  <c r="R249" i="3"/>
  <c r="G250" i="3"/>
  <c r="N261" i="3" l="1"/>
  <c r="I250" i="3"/>
  <c r="J250" i="3" l="1"/>
  <c r="P250" i="3"/>
  <c r="Q250" i="3" l="1"/>
  <c r="K250" i="3"/>
  <c r="AC250" i="3" l="1"/>
  <c r="G251" i="3"/>
  <c r="R250" i="3"/>
  <c r="N262" i="3" l="1"/>
  <c r="I251" i="3"/>
  <c r="J251" i="3" l="1"/>
  <c r="P251" i="3"/>
  <c r="Q251" i="3" l="1"/>
  <c r="K251" i="3"/>
  <c r="AC251" i="3" l="1"/>
  <c r="G252" i="3"/>
  <c r="R251" i="3"/>
  <c r="N263" i="3" l="1"/>
  <c r="I252" i="3"/>
  <c r="J252" i="3" l="1"/>
  <c r="P252" i="3"/>
  <c r="Q252" i="3" l="1"/>
  <c r="K252" i="3"/>
  <c r="AC252" i="3" l="1"/>
  <c r="G253" i="3"/>
  <c r="R252" i="3"/>
  <c r="N264" i="3" l="1"/>
  <c r="I253" i="3"/>
  <c r="J253" i="3" l="1"/>
  <c r="P253" i="3"/>
  <c r="Q253" i="3" l="1"/>
  <c r="K253" i="3"/>
  <c r="AC253" i="3" l="1"/>
  <c r="G254" i="3"/>
  <c r="R253" i="3"/>
  <c r="N265" i="3" l="1"/>
  <c r="I254" i="3"/>
  <c r="J254" i="3" l="1"/>
  <c r="P254" i="3"/>
  <c r="Q254" i="3" l="1"/>
  <c r="K254" i="3"/>
  <c r="AC254" i="3" l="1"/>
  <c r="G255" i="3"/>
  <c r="R254" i="3"/>
  <c r="N266" i="3" l="1"/>
  <c r="I255" i="3"/>
  <c r="J255" i="3" l="1"/>
  <c r="P255" i="3"/>
  <c r="Q255" i="3" l="1"/>
  <c r="K255" i="3"/>
  <c r="AC255" i="3" l="1"/>
  <c r="G256" i="3"/>
  <c r="R255" i="3"/>
  <c r="N267" i="3" l="1"/>
  <c r="I256" i="3"/>
  <c r="J256" i="3" l="1"/>
  <c r="P256" i="3"/>
  <c r="Q256" i="3" l="1"/>
  <c r="K256" i="3"/>
  <c r="AC256" i="3" l="1"/>
  <c r="G257" i="3"/>
  <c r="R256" i="3"/>
  <c r="N268" i="3" l="1"/>
  <c r="I257" i="3"/>
  <c r="J257" i="3" l="1"/>
  <c r="P257" i="3"/>
  <c r="Q257" i="3" l="1"/>
  <c r="K257" i="3"/>
  <c r="AC257" i="3" l="1"/>
  <c r="G258" i="3"/>
  <c r="R257" i="3"/>
  <c r="N269" i="3" l="1"/>
  <c r="I258" i="3"/>
  <c r="J258" i="3" l="1"/>
  <c r="P258" i="3"/>
  <c r="Q258" i="3" l="1"/>
  <c r="K258" i="3"/>
  <c r="AC258" i="3" l="1"/>
  <c r="G259" i="3"/>
  <c r="R258" i="3"/>
  <c r="N270" i="3" l="1"/>
  <c r="I259" i="3"/>
  <c r="J259" i="3" l="1"/>
  <c r="P259" i="3"/>
  <c r="Q259" i="3" l="1"/>
  <c r="K259" i="3"/>
  <c r="AC259" i="3" l="1"/>
  <c r="R259" i="3"/>
  <c r="G260" i="3"/>
  <c r="N271" i="3" l="1"/>
  <c r="I260" i="3"/>
  <c r="J260" i="3" l="1"/>
  <c r="P260" i="3"/>
  <c r="Q260" i="3" l="1"/>
  <c r="K260" i="3"/>
  <c r="AC260" i="3" l="1"/>
  <c r="G261" i="3"/>
  <c r="R260" i="3"/>
  <c r="N272" i="3" l="1"/>
  <c r="I261" i="3"/>
  <c r="J261" i="3" l="1"/>
  <c r="P261" i="3"/>
  <c r="Q261" i="3" l="1"/>
  <c r="K261" i="3"/>
  <c r="AC261" i="3" l="1"/>
  <c r="R261" i="3"/>
  <c r="G262" i="3"/>
  <c r="N273" i="3" l="1"/>
  <c r="I262" i="3"/>
  <c r="J262" i="3" l="1"/>
  <c r="P262" i="3"/>
  <c r="Q262" i="3" l="1"/>
  <c r="K262" i="3"/>
  <c r="AC262" i="3" l="1"/>
  <c r="R262" i="3"/>
  <c r="G263" i="3"/>
  <c r="N274" i="3" l="1"/>
  <c r="I263" i="3"/>
  <c r="J263" i="3" l="1"/>
  <c r="P263" i="3"/>
  <c r="Q263" i="3" l="1"/>
  <c r="K263" i="3"/>
  <c r="AC263" i="3" l="1"/>
  <c r="G264" i="3"/>
  <c r="R263" i="3"/>
  <c r="N275" i="3" l="1"/>
  <c r="I264" i="3"/>
  <c r="J264" i="3" l="1"/>
  <c r="P264" i="3"/>
  <c r="Q264" i="3" l="1"/>
  <c r="K264" i="3"/>
  <c r="AC264" i="3" l="1"/>
  <c r="G265" i="3"/>
  <c r="R264" i="3"/>
  <c r="N276" i="3" l="1"/>
  <c r="I265" i="3"/>
  <c r="J265" i="3" l="1"/>
  <c r="P265" i="3"/>
  <c r="Q265" i="3" l="1"/>
  <c r="K265" i="3"/>
  <c r="AC265" i="3" l="1"/>
  <c r="R265" i="3"/>
  <c r="G266" i="3"/>
  <c r="N277" i="3" l="1"/>
  <c r="I266" i="3"/>
  <c r="J266" i="3" l="1"/>
  <c r="P266" i="3"/>
  <c r="Q266" i="3" l="1"/>
  <c r="K266" i="3"/>
  <c r="AC266" i="3" l="1"/>
  <c r="G267" i="3"/>
  <c r="R266" i="3"/>
  <c r="N278" i="3" l="1"/>
  <c r="I267" i="3"/>
  <c r="J267" i="3" l="1"/>
  <c r="P267" i="3"/>
  <c r="Q267" i="3" l="1"/>
  <c r="K267" i="3"/>
  <c r="AC267" i="3" l="1"/>
  <c r="G268" i="3"/>
  <c r="R267" i="3"/>
  <c r="N279" i="3" l="1"/>
  <c r="I268" i="3"/>
  <c r="J268" i="3" l="1"/>
  <c r="P268" i="3"/>
  <c r="Q268" i="3" l="1"/>
  <c r="K268" i="3"/>
  <c r="AC268" i="3" l="1"/>
  <c r="G269" i="3"/>
  <c r="R268" i="3"/>
  <c r="N280" i="3" l="1"/>
  <c r="I269" i="3"/>
  <c r="J269" i="3" l="1"/>
  <c r="P269" i="3"/>
  <c r="Q269" i="3" l="1"/>
  <c r="K269" i="3"/>
  <c r="AC269" i="3" l="1"/>
  <c r="G270" i="3"/>
  <c r="R269" i="3"/>
  <c r="N281" i="3" l="1"/>
  <c r="I270" i="3"/>
  <c r="J270" i="3" l="1"/>
  <c r="P270" i="3"/>
  <c r="Q270" i="3" l="1"/>
  <c r="K270" i="3"/>
  <c r="AC270" i="3" l="1"/>
  <c r="G271" i="3"/>
  <c r="R270" i="3"/>
  <c r="N282" i="3" l="1"/>
  <c r="I271" i="3"/>
  <c r="J271" i="3" l="1"/>
  <c r="P271" i="3"/>
  <c r="Q271" i="3" l="1"/>
  <c r="K271" i="3"/>
  <c r="AC271" i="3" l="1"/>
  <c r="G272" i="3"/>
  <c r="R271" i="3"/>
  <c r="N283" i="3" l="1"/>
  <c r="I272" i="3"/>
  <c r="J272" i="3" l="1"/>
  <c r="P272" i="3"/>
  <c r="Q272" i="3" l="1"/>
  <c r="K272" i="3"/>
  <c r="AC272" i="3" l="1"/>
  <c r="G273" i="3"/>
  <c r="R272" i="3"/>
  <c r="N284" i="3" l="1"/>
  <c r="I273" i="3"/>
  <c r="J273" i="3" l="1"/>
  <c r="P273" i="3"/>
  <c r="Q273" i="3" l="1"/>
  <c r="K273" i="3"/>
  <c r="AC273" i="3" l="1"/>
  <c r="G274" i="3"/>
  <c r="R273" i="3"/>
  <c r="N285" i="3" l="1"/>
  <c r="I274" i="3"/>
  <c r="J274" i="3" l="1"/>
  <c r="P274" i="3"/>
  <c r="Q274" i="3" l="1"/>
  <c r="K274" i="3"/>
  <c r="AC274" i="3" l="1"/>
  <c r="G275" i="3"/>
  <c r="R274" i="3"/>
  <c r="N286" i="3" l="1"/>
  <c r="I275" i="3"/>
  <c r="J275" i="3" l="1"/>
  <c r="P275" i="3"/>
  <c r="Q275" i="3" l="1"/>
  <c r="K275" i="3"/>
  <c r="AC275" i="3" l="1"/>
  <c r="G276" i="3"/>
  <c r="R275" i="3"/>
  <c r="N287" i="3" l="1"/>
  <c r="I276" i="3"/>
  <c r="J276" i="3" l="1"/>
  <c r="P276" i="3"/>
  <c r="Q276" i="3" l="1"/>
  <c r="K276" i="3"/>
  <c r="AC276" i="3" l="1"/>
  <c r="G277" i="3"/>
  <c r="R276" i="3"/>
  <c r="N288" i="3" l="1"/>
  <c r="I277" i="3"/>
  <c r="J277" i="3" l="1"/>
  <c r="P277" i="3"/>
  <c r="Q277" i="3" l="1"/>
  <c r="K277" i="3"/>
  <c r="AC277" i="3" l="1"/>
  <c r="G278" i="3"/>
  <c r="R277" i="3"/>
  <c r="N289" i="3" l="1"/>
  <c r="I278" i="3"/>
  <c r="J278" i="3" l="1"/>
  <c r="P278" i="3"/>
  <c r="Q278" i="3" l="1"/>
  <c r="K278" i="3"/>
  <c r="AC278" i="3" l="1"/>
  <c r="G279" i="3"/>
  <c r="R278" i="3"/>
  <c r="N290" i="3" l="1"/>
  <c r="I279" i="3"/>
  <c r="J279" i="3" l="1"/>
  <c r="P279" i="3"/>
  <c r="Q279" i="3" l="1"/>
  <c r="K279" i="3"/>
  <c r="AC279" i="3" l="1"/>
  <c r="G280" i="3"/>
  <c r="R279" i="3"/>
  <c r="N291" i="3" l="1"/>
  <c r="I280" i="3"/>
  <c r="J280" i="3" l="1"/>
  <c r="P280" i="3"/>
  <c r="Q280" i="3" l="1"/>
  <c r="K280" i="3"/>
  <c r="AC280" i="3" l="1"/>
  <c r="R280" i="3"/>
  <c r="G281" i="3"/>
  <c r="N292" i="3" l="1"/>
  <c r="I281" i="3"/>
  <c r="J281" i="3" l="1"/>
  <c r="P281" i="3"/>
  <c r="Q281" i="3" l="1"/>
  <c r="K281" i="3"/>
  <c r="AC281" i="3" l="1"/>
  <c r="G282" i="3"/>
  <c r="R281" i="3"/>
  <c r="N293" i="3" l="1"/>
  <c r="I282" i="3"/>
  <c r="J282" i="3" l="1"/>
  <c r="P282" i="3"/>
  <c r="Q282" i="3" l="1"/>
  <c r="K282" i="3"/>
  <c r="AC282" i="3" l="1"/>
  <c r="G283" i="3"/>
  <c r="R282" i="3"/>
  <c r="N294" i="3" l="1"/>
  <c r="I283" i="3"/>
  <c r="J283" i="3" l="1"/>
  <c r="P283" i="3"/>
  <c r="Q283" i="3" l="1"/>
  <c r="K283" i="3"/>
  <c r="AC283" i="3" l="1"/>
  <c r="G284" i="3"/>
  <c r="R283" i="3"/>
  <c r="N295" i="3" l="1"/>
  <c r="I284" i="3"/>
  <c r="J284" i="3" l="1"/>
  <c r="P284" i="3"/>
  <c r="Q284" i="3" l="1"/>
  <c r="K284" i="3"/>
  <c r="AC284" i="3" l="1"/>
  <c r="G285" i="3"/>
  <c r="R284" i="3"/>
  <c r="N296" i="3" l="1"/>
  <c r="I285" i="3"/>
  <c r="J285" i="3" l="1"/>
  <c r="P285" i="3"/>
  <c r="Q285" i="3" l="1"/>
  <c r="K285" i="3"/>
  <c r="AC285" i="3" l="1"/>
  <c r="G286" i="3"/>
  <c r="R285" i="3"/>
  <c r="N297" i="3" l="1"/>
  <c r="I286" i="3"/>
  <c r="J286" i="3" l="1"/>
  <c r="P286" i="3"/>
  <c r="Q286" i="3" l="1"/>
  <c r="K286" i="3"/>
  <c r="AC286" i="3" l="1"/>
  <c r="G287" i="3"/>
  <c r="R286" i="3"/>
  <c r="N298" i="3" l="1"/>
  <c r="I287" i="3"/>
  <c r="J287" i="3" l="1"/>
  <c r="P287" i="3"/>
  <c r="Q287" i="3" l="1"/>
  <c r="K287" i="3"/>
  <c r="AC287" i="3" l="1"/>
  <c r="R287" i="3"/>
  <c r="G288" i="3"/>
  <c r="N299" i="3" l="1"/>
  <c r="I288" i="3"/>
  <c r="J288" i="3" l="1"/>
  <c r="P288" i="3"/>
  <c r="Q288" i="3" l="1"/>
  <c r="K288" i="3"/>
  <c r="AC288" i="3" l="1"/>
  <c r="G289" i="3"/>
  <c r="R288" i="3"/>
  <c r="N300" i="3" l="1"/>
  <c r="I289" i="3"/>
  <c r="J289" i="3" l="1"/>
  <c r="P289" i="3"/>
  <c r="Q289" i="3" l="1"/>
  <c r="K289" i="3"/>
  <c r="AC289" i="3" l="1"/>
  <c r="G290" i="3"/>
  <c r="R289" i="3"/>
  <c r="N301" i="3" l="1"/>
  <c r="I290" i="3"/>
  <c r="J290" i="3" l="1"/>
  <c r="P290" i="3"/>
  <c r="Q290" i="3" l="1"/>
  <c r="K290" i="3"/>
  <c r="AC290" i="3" l="1"/>
  <c r="G291" i="3"/>
  <c r="R290" i="3"/>
  <c r="N302" i="3" l="1"/>
  <c r="I291" i="3"/>
  <c r="J291" i="3" l="1"/>
  <c r="P291" i="3"/>
  <c r="Q291" i="3" l="1"/>
  <c r="K291" i="3"/>
  <c r="AC291" i="3" l="1"/>
  <c r="G292" i="3"/>
  <c r="R291" i="3"/>
  <c r="N303" i="3" l="1"/>
  <c r="I292" i="3"/>
  <c r="J292" i="3" l="1"/>
  <c r="P292" i="3"/>
  <c r="Q292" i="3" l="1"/>
  <c r="K292" i="3"/>
  <c r="AC292" i="3" l="1"/>
  <c r="G293" i="3"/>
  <c r="R292" i="3"/>
  <c r="I293" i="3" l="1"/>
  <c r="J293" i="3" l="1"/>
  <c r="P293" i="3"/>
  <c r="Q293" i="3" l="1"/>
  <c r="K293" i="3"/>
  <c r="AC293" i="3" l="1"/>
  <c r="G294" i="3"/>
  <c r="R293" i="3"/>
  <c r="I294" i="3" l="1"/>
  <c r="J294" i="3" l="1"/>
  <c r="P294" i="3"/>
  <c r="Q294" i="3" l="1"/>
  <c r="K294" i="3"/>
  <c r="AC294" i="3" l="1"/>
  <c r="G295" i="3"/>
  <c r="R294" i="3"/>
  <c r="I295" i="3" l="1"/>
  <c r="J295" i="3" l="1"/>
  <c r="P295" i="3"/>
  <c r="Q295" i="3" l="1"/>
  <c r="K295" i="3"/>
  <c r="AC295" i="3" l="1"/>
  <c r="G296" i="3"/>
  <c r="R295" i="3"/>
  <c r="I296" i="3" l="1"/>
  <c r="J296" i="3" l="1"/>
  <c r="P296" i="3"/>
  <c r="Q296" i="3" l="1"/>
  <c r="K296" i="3"/>
  <c r="AC296" i="3" l="1"/>
  <c r="G297" i="3"/>
  <c r="R296" i="3"/>
  <c r="I297" i="3" l="1"/>
  <c r="J297" i="3" l="1"/>
  <c r="P297" i="3"/>
  <c r="Q297" i="3" l="1"/>
  <c r="K297" i="3"/>
  <c r="AC297" i="3" l="1"/>
  <c r="R297" i="3"/>
  <c r="G298" i="3"/>
  <c r="I298" i="3" l="1"/>
  <c r="J298" i="3" l="1"/>
  <c r="P298" i="3"/>
  <c r="Q298" i="3" l="1"/>
  <c r="K298" i="3"/>
  <c r="AC298" i="3" l="1"/>
  <c r="G299" i="3"/>
  <c r="R298" i="3"/>
  <c r="I299" i="3" l="1"/>
  <c r="U16" i="3"/>
  <c r="J299" i="3" l="1"/>
  <c r="W16" i="3"/>
  <c r="P299" i="3"/>
  <c r="X16" i="3" l="1"/>
  <c r="Q299" i="3"/>
  <c r="K299" i="3"/>
  <c r="AC299" i="3" l="1"/>
  <c r="G300" i="3"/>
  <c r="Y16" i="3"/>
  <c r="R299" i="3"/>
  <c r="U17" i="3" l="1"/>
  <c r="I300" i="3"/>
  <c r="J300" i="3" l="1"/>
  <c r="W17" i="3"/>
  <c r="P300" i="3"/>
  <c r="X17" i="3" l="1"/>
  <c r="Q300" i="3"/>
  <c r="K300" i="3"/>
  <c r="AC300" i="3" l="1"/>
  <c r="G301" i="3"/>
  <c r="R300" i="3"/>
  <c r="Y17" i="3"/>
  <c r="U18" i="3" l="1"/>
  <c r="I301" i="3"/>
  <c r="J301" i="3" l="1"/>
  <c r="W18" i="3"/>
  <c r="P301" i="3"/>
  <c r="X18" i="3" l="1"/>
  <c r="Q301" i="3"/>
  <c r="K301" i="3"/>
  <c r="AC301" i="3" l="1"/>
  <c r="G302" i="3"/>
  <c r="Y18" i="3"/>
  <c r="R301" i="3"/>
  <c r="I302" i="3" l="1"/>
  <c r="U19" i="3"/>
  <c r="J302" i="3" l="1"/>
  <c r="W19" i="3"/>
  <c r="P302" i="3"/>
  <c r="X19" i="3" l="1"/>
  <c r="Q302" i="3"/>
  <c r="K302" i="3"/>
  <c r="AC302" i="3" l="1"/>
  <c r="G303" i="3"/>
  <c r="Y19" i="3"/>
  <c r="R302" i="3"/>
  <c r="U20" i="3" l="1"/>
  <c r="I303" i="3"/>
  <c r="W20" i="3" l="1"/>
  <c r="J303" i="3"/>
  <c r="P303" i="3"/>
  <c r="X20" i="3" l="1"/>
  <c r="Q303" i="3"/>
  <c r="K303" i="3"/>
  <c r="AC303" i="3" l="1"/>
  <c r="R303" i="3"/>
  <c r="Y20" i="3"/>
</calcChain>
</file>

<file path=xl/sharedStrings.xml><?xml version="1.0" encoding="utf-8"?>
<sst xmlns="http://schemas.openxmlformats.org/spreadsheetml/2006/main" count="182" uniqueCount="113">
  <si>
    <t>PGI year 1</t>
  </si>
  <si>
    <t>g</t>
  </si>
  <si>
    <t>PGI</t>
  </si>
  <si>
    <t>OpEx</t>
  </si>
  <si>
    <t>NOI</t>
  </si>
  <si>
    <t>CapEx</t>
  </si>
  <si>
    <t>PBTCF</t>
  </si>
  <si>
    <t>Year</t>
  </si>
  <si>
    <t>Operating Cash</t>
  </si>
  <si>
    <t>Flow Items</t>
  </si>
  <si>
    <t>INPUTS</t>
  </si>
  <si>
    <t>Vacancy</t>
  </si>
  <si>
    <t>DCF: PBTCF</t>
  </si>
  <si>
    <t>r</t>
  </si>
  <si>
    <t>SUM:DCF</t>
  </si>
  <si>
    <t>Reversion</t>
  </si>
  <si>
    <t>Selling cost</t>
  </si>
  <si>
    <t>Sales price</t>
  </si>
  <si>
    <t>Selling costs</t>
  </si>
  <si>
    <t>LTV</t>
  </si>
  <si>
    <t>Loan amount</t>
  </si>
  <si>
    <t>Interest (Yearly)</t>
  </si>
  <si>
    <t>Interest (Monthly)</t>
  </si>
  <si>
    <t>Time to maturity (Years)</t>
  </si>
  <si>
    <t>Time to maturity (Months)</t>
  </si>
  <si>
    <t>Outstanding balance (begin)</t>
  </si>
  <si>
    <t>Payments</t>
  </si>
  <si>
    <t>Debt service</t>
  </si>
  <si>
    <t>Interest</t>
  </si>
  <si>
    <t>Principal</t>
  </si>
  <si>
    <t>Outstanding balance (end)</t>
  </si>
  <si>
    <t>Month</t>
  </si>
  <si>
    <t>…</t>
  </si>
  <si>
    <t>TRAILING</t>
  </si>
  <si>
    <t>Price</t>
  </si>
  <si>
    <t>OLB (begin)</t>
  </si>
  <si>
    <t>PMT</t>
  </si>
  <si>
    <t>INT</t>
  </si>
  <si>
    <t>AMORT</t>
  </si>
  <si>
    <t>OLB (end)</t>
  </si>
  <si>
    <t>OLB</t>
  </si>
  <si>
    <t>EBTCF</t>
  </si>
  <si>
    <t>IRR</t>
  </si>
  <si>
    <t>Depreciation</t>
  </si>
  <si>
    <t>DE</t>
  </si>
  <si>
    <t>Cost basis (%)</t>
  </si>
  <si>
    <t>Lifetime</t>
  </si>
  <si>
    <t>PATCF</t>
  </si>
  <si>
    <t>EATCF</t>
  </si>
  <si>
    <t>Taxable Income</t>
  </si>
  <si>
    <t>Taxes due</t>
  </si>
  <si>
    <t>Loan</t>
  </si>
  <si>
    <t>Interest (Y)</t>
  </si>
  <si>
    <t>Maturity (Y)</t>
  </si>
  <si>
    <t>A. Property-level (Chapter 5)</t>
  </si>
  <si>
    <t>B. After-Debt (Chapter 12)</t>
  </si>
  <si>
    <t>- Tax on NOI</t>
  </si>
  <si>
    <t>Cash Flow Components Format</t>
  </si>
  <si>
    <t>- CapEx</t>
  </si>
  <si>
    <t>- PMT</t>
  </si>
  <si>
    <t>+ Tax on DE (DTS)</t>
  </si>
  <si>
    <t>+ Tax on INT (ITS)</t>
  </si>
  <si>
    <t>Capital gains #1</t>
  </si>
  <si>
    <t>Capital gains #2</t>
  </si>
  <si>
    <t>Capital gains tax</t>
  </si>
  <si>
    <t>Adjusted cost basis</t>
  </si>
  <si>
    <t>Capital gain</t>
  </si>
  <si>
    <t>value growth</t>
  </si>
  <si>
    <t>Gross book value</t>
  </si>
  <si>
    <t>Property value</t>
  </si>
  <si>
    <t>Tax w/o shields</t>
  </si>
  <si>
    <t>CGTax Rate =</t>
  </si>
  <si>
    <t>DepRecapture Rate=</t>
  </si>
  <si>
    <t>depreciable cost =</t>
  </si>
  <si>
    <t>depr. Lifetime =</t>
  </si>
  <si>
    <t>income tax =</t>
  </si>
  <si>
    <t>DTS</t>
  </si>
  <si>
    <t>Loan Balance</t>
  </si>
  <si>
    <t>ITS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</si>
  <si>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</si>
  <si>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</si>
  <si>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</si>
  <si>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</si>
  <si>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</si>
  <si>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</si>
  <si>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</si>
  <si>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</si>
  <si>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</si>
  <si>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</si>
  <si>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</si>
  <si>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</si>
  <si>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(4) - (5) + (6)</t>
  </si>
  <si>
    <t>(4)-(8)-(9)</t>
  </si>
  <si>
    <t>(4)-(8)-(10)</t>
  </si>
  <si>
    <t>year</t>
  </si>
  <si>
    <t>Loan DS</t>
  </si>
  <si>
    <t>(13)</t>
  </si>
  <si>
    <t>LATCF</t>
  </si>
  <si>
    <t>Equity</t>
  </si>
  <si>
    <t>Property</t>
  </si>
  <si>
    <t>AT/BT</t>
  </si>
  <si>
    <t>Effective tax</t>
  </si>
  <si>
    <t>Effective tax rate</t>
  </si>
  <si>
    <t>effective tax</t>
  </si>
  <si>
    <t>Going-in cap rate</t>
  </si>
  <si>
    <t>Going-out cap rate</t>
  </si>
  <si>
    <t>C. After-Tax (Chapter 13)</t>
  </si>
  <si>
    <t>Cost basis ($)</t>
  </si>
  <si>
    <t>#</t>
  </si>
  <si>
    <t>Amortization period (Years)</t>
  </si>
  <si>
    <t>Amortization period (Months)</t>
  </si>
  <si>
    <t>Ordinary Tax rate</t>
  </si>
  <si>
    <t>0% (Property)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</si>
</sst>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_);_(&quot;$&quot;* \(#,##0\);_(&quot;$&quot;* &quot;-&quot;?_);_(@_)"/>
    <numFmt numFmtId="166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2" xfId="0" applyFont="1" applyBorder="1"/>
    <xf numFmtId="165" fontId="2" fillId="2" borderId="1" xfId="0" applyNumberFormat="1" applyFont="1" applyFill="1" applyBorder="1"/>
    <xf numFmtId="0" fontId="4" fillId="2" borderId="0" xfId="0" applyFont="1" applyFill="1"/>
    <xf numFmtId="164" fontId="2" fillId="2" borderId="0" xfId="1" applyNumberFormat="1" applyFont="1" applyFill="1"/>
    <xf numFmtId="9" fontId="2" fillId="2" borderId="2" xfId="2" applyFont="1" applyFill="1" applyBorder="1"/>
    <xf numFmtId="0" fontId="2" fillId="2" borderId="0" xfId="0" applyFont="1" applyFill="1"/>
    <xf numFmtId="0" fontId="2" fillId="2" borderId="2" xfId="0" applyFont="1" applyFill="1" applyBorder="1"/>
    <xf numFmtId="164" fontId="2" fillId="0" borderId="0" xfId="0" applyNumberFormat="1" applyFont="1"/>
    <xf numFmtId="9" fontId="2" fillId="2" borderId="0" xfId="2" applyFont="1" applyFill="1"/>
    <xf numFmtId="164" fontId="2" fillId="2" borderId="0" xfId="0" applyNumberFormat="1" applyFont="1" applyFill="1"/>
    <xf numFmtId="164" fontId="2" fillId="2" borderId="11" xfId="0" applyNumberFormat="1" applyFont="1" applyFill="1" applyBorder="1"/>
    <xf numFmtId="164" fontId="2" fillId="2" borderId="5" xfId="0" applyNumberFormat="1" applyFont="1" applyFill="1" applyBorder="1"/>
    <xf numFmtId="165" fontId="2" fillId="2" borderId="10" xfId="0" applyNumberFormat="1" applyFont="1" applyFill="1" applyBorder="1"/>
    <xf numFmtId="165" fontId="2" fillId="2" borderId="4" xfId="0" applyNumberFormat="1" applyFont="1" applyFill="1" applyBorder="1"/>
    <xf numFmtId="0" fontId="2" fillId="2" borderId="1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4" fontId="2" fillId="0" borderId="0" xfId="1" applyNumberFormat="1" applyFont="1"/>
    <xf numFmtId="164" fontId="2" fillId="2" borderId="2" xfId="1" applyNumberFormat="1" applyFont="1" applyFill="1" applyBorder="1"/>
    <xf numFmtId="164" fontId="5" fillId="4" borderId="0" xfId="1" applyNumberFormat="1" applyFont="1" applyFill="1"/>
    <xf numFmtId="164" fontId="2" fillId="2" borderId="0" xfId="1" applyNumberFormat="1" applyFont="1" applyFill="1" applyBorder="1"/>
    <xf numFmtId="44" fontId="2" fillId="0" borderId="0" xfId="0" applyNumberFormat="1" applyFont="1"/>
    <xf numFmtId="9" fontId="2" fillId="0" borderId="0" xfId="2" applyFont="1"/>
    <xf numFmtId="10" fontId="2" fillId="0" borderId="0" xfId="2" applyNumberFormat="1" applyFont="1"/>
    <xf numFmtId="6" fontId="2" fillId="0" borderId="0" xfId="0" applyNumberFormat="1" applyFont="1"/>
    <xf numFmtId="164" fontId="0" fillId="0" borderId="0" xfId="1" applyNumberFormat="1" applyFont="1"/>
    <xf numFmtId="0" fontId="3" fillId="5" borderId="7" xfId="0" applyFont="1" applyFill="1" applyBorder="1"/>
    <xf numFmtId="0" fontId="2" fillId="3" borderId="0" xfId="0" applyFont="1" applyFill="1"/>
    <xf numFmtId="1" fontId="2" fillId="3" borderId="0" xfId="0" applyNumberFormat="1" applyFont="1" applyFill="1"/>
    <xf numFmtId="1" fontId="2" fillId="3" borderId="2" xfId="0" applyNumberFormat="1" applyFont="1" applyFill="1" applyBorder="1"/>
    <xf numFmtId="10" fontId="2" fillId="2" borderId="0" xfId="2" applyNumberFormat="1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0" fillId="0" borderId="2" xfId="0" applyBorder="1"/>
    <xf numFmtId="0" fontId="3" fillId="5" borderId="1" xfId="0" applyFont="1" applyFill="1" applyBorder="1"/>
    <xf numFmtId="0" fontId="2" fillId="3" borderId="2" xfId="0" applyFont="1" applyFill="1" applyBorder="1"/>
    <xf numFmtId="164" fontId="0" fillId="0" borderId="0" xfId="0" applyNumberFormat="1"/>
    <xf numFmtId="0" fontId="3" fillId="5" borderId="3" xfId="0" applyFont="1" applyFill="1" applyBorder="1"/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/>
    <xf numFmtId="0" fontId="3" fillId="5" borderId="10" xfId="0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0" fontId="2" fillId="5" borderId="0" xfId="0" applyFont="1" applyFill="1"/>
    <xf numFmtId="0" fontId="2" fillId="5" borderId="4" xfId="0" applyFont="1" applyFill="1" applyBorder="1"/>
    <xf numFmtId="0" fontId="3" fillId="5" borderId="0" xfId="0" applyFont="1" applyFill="1"/>
    <xf numFmtId="164" fontId="2" fillId="2" borderId="2" xfId="0" applyNumberFormat="1" applyFont="1" applyFill="1" applyBorder="1"/>
    <xf numFmtId="164" fontId="2" fillId="6" borderId="2" xfId="1" applyNumberFormat="1" applyFont="1" applyFill="1" applyBorder="1"/>
    <xf numFmtId="9" fontId="2" fillId="2" borderId="0" xfId="2" applyFont="1" applyFill="1" applyBorder="1"/>
    <xf numFmtId="0" fontId="2" fillId="2" borderId="15" xfId="0" applyFont="1" applyFill="1" applyBorder="1"/>
    <xf numFmtId="164" fontId="2" fillId="2" borderId="15" xfId="0" applyNumberFormat="1" applyFont="1" applyFill="1" applyBorder="1"/>
    <xf numFmtId="164" fontId="2" fillId="2" borderId="1" xfId="0" applyNumberFormat="1" applyFont="1" applyFill="1" applyBorder="1"/>
    <xf numFmtId="0" fontId="5" fillId="6" borderId="2" xfId="0" applyFont="1" applyFill="1" applyBorder="1"/>
    <xf numFmtId="164" fontId="2" fillId="2" borderId="0" xfId="2" applyNumberFormat="1" applyFont="1" applyFill="1"/>
    <xf numFmtId="0" fontId="2" fillId="7" borderId="0" xfId="0" applyFont="1" applyFill="1"/>
    <xf numFmtId="10" fontId="2" fillId="7" borderId="0" xfId="2" applyNumberFormat="1" applyFont="1" applyFill="1"/>
    <xf numFmtId="0" fontId="2" fillId="7" borderId="2" xfId="0" applyFont="1" applyFill="1" applyBorder="1"/>
    <xf numFmtId="164" fontId="2" fillId="2" borderId="1" xfId="2" applyNumberFormat="1" applyFont="1" applyFill="1" applyBorder="1"/>
    <xf numFmtId="164" fontId="2" fillId="8" borderId="0" xfId="1" applyNumberFormat="1" applyFont="1" applyFill="1"/>
    <xf numFmtId="164" fontId="2" fillId="8" borderId="1" xfId="0" applyNumberFormat="1" applyFont="1" applyFill="1" applyBorder="1"/>
    <xf numFmtId="0" fontId="2" fillId="8" borderId="0" xfId="0" quotePrefix="1" applyFont="1" applyFill="1"/>
    <xf numFmtId="0" fontId="2" fillId="8" borderId="1" xfId="0" quotePrefix="1" applyFont="1" applyFill="1" applyBorder="1"/>
    <xf numFmtId="10" fontId="2" fillId="7" borderId="1" xfId="2" quotePrefix="1" applyNumberFormat="1" applyFont="1" applyFill="1" applyBorder="1"/>
    <xf numFmtId="165" fontId="2" fillId="2" borderId="1" xfId="2" applyNumberFormat="1" applyFont="1" applyFill="1" applyBorder="1"/>
    <xf numFmtId="10" fontId="2" fillId="7" borderId="0" xfId="2" applyNumberFormat="1" applyFont="1" applyFill="1" applyBorder="1"/>
    <xf numFmtId="164" fontId="2" fillId="2" borderId="0" xfId="2" applyNumberFormat="1" applyFont="1" applyFill="1" applyBorder="1"/>
    <xf numFmtId="164" fontId="2" fillId="8" borderId="0" xfId="0" applyNumberFormat="1" applyFont="1" applyFill="1"/>
    <xf numFmtId="0" fontId="2" fillId="0" borderId="16" xfId="0" applyFont="1" applyBorder="1"/>
    <xf numFmtId="10" fontId="5" fillId="2" borderId="0" xfId="0" applyNumberFormat="1" applyFont="1" applyFill="1"/>
    <xf numFmtId="0" fontId="3" fillId="5" borderId="0" xfId="0" quotePrefix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7" borderId="17" xfId="0" applyFont="1" applyFill="1" applyBorder="1"/>
    <xf numFmtId="0" fontId="2" fillId="7" borderId="5" xfId="0" applyFont="1" applyFill="1" applyBorder="1"/>
    <xf numFmtId="0" fontId="2" fillId="7" borderId="4" xfId="0" applyFont="1" applyFill="1" applyBorder="1"/>
    <xf numFmtId="164" fontId="2" fillId="2" borderId="1" xfId="1" applyNumberFormat="1" applyFont="1" applyFill="1" applyBorder="1"/>
    <xf numFmtId="166" fontId="2" fillId="0" borderId="0" xfId="2" applyNumberFormat="1" applyFont="1"/>
    <xf numFmtId="9" fontId="2" fillId="0" borderId="0" xfId="0" applyNumberFormat="1" applyFont="1"/>
    <xf numFmtId="5" fontId="2" fillId="0" borderId="0" xfId="0" applyNumberFormat="1" applyFont="1"/>
    <xf numFmtId="0" fontId="5" fillId="2" borderId="2" xfId="0" applyFont="1" applyFill="1" applyBorder="1"/>
    <xf numFmtId="10" fontId="5" fillId="2" borderId="2" xfId="0" applyNumberFormat="1" applyFont="1" applyFill="1" applyBorder="1"/>
    <xf numFmtId="0" fontId="5" fillId="9" borderId="0" xfId="0" applyFont="1" applyFill="1"/>
    <xf numFmtId="10" fontId="5" fillId="9" borderId="0" xfId="0" applyNumberFormat="1" applyFont="1" applyFill="1"/>
    <xf numFmtId="10" fontId="2" fillId="2" borderId="2" xfId="2" applyNumberFormat="1" applyFont="1" applyFill="1" applyBorder="1"/>
    <xf numFmtId="164" fontId="5" fillId="9" borderId="0" xfId="0" applyNumberFormat="1" applyFont="1" applyFill="1"/>
    <xf numFmtId="0" fontId="6" fillId="2" borderId="0" xfId="0" applyFont="1" applyFill="1"/>
    <xf numFmtId="0" fontId="6" fillId="2" borderId="2" xfId="0" applyFont="1" applyFill="1" applyBorder="1"/>
    <xf numFmtId="164" fontId="4" fillId="2" borderId="2" xfId="0" applyNumberFormat="1" applyFont="1" applyFill="1" applyBorder="1"/>
    <xf numFmtId="164" fontId="4" fillId="2" borderId="8" xfId="0" applyNumberFormat="1" applyFont="1" applyFill="1" applyBorder="1"/>
    <xf numFmtId="0" fontId="4" fillId="2" borderId="12" xfId="0" applyFont="1" applyFill="1" applyBorder="1"/>
    <xf numFmtId="0" fontId="2" fillId="5" borderId="3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4" fillId="2" borderId="0" xfId="0" applyFont="1" applyFill="1" applyAlignment="1">
      <alignment horizontal="right"/>
    </xf>
    <xf numFmtId="164" fontId="2" fillId="2" borderId="13" xfId="1" applyNumberFormat="1" applyFont="1" applyFill="1" applyBorder="1"/>
    <xf numFmtId="0" fontId="2" fillId="2" borderId="14" xfId="0" applyFont="1" applyFill="1" applyBorder="1"/>
    <xf numFmtId="0" fontId="2" fillId="2" borderId="13" xfId="0" applyFont="1" applyFill="1" applyBorder="1"/>
    <xf numFmtId="164" fontId="2" fillId="2" borderId="13" xfId="0" applyNumberFormat="1" applyFont="1" applyFill="1" applyBorder="1"/>
    <xf numFmtId="0" fontId="2" fillId="8" borderId="0" xfId="0" applyFont="1" applyFill="1"/>
    <xf numFmtId="164" fontId="2" fillId="8" borderId="2" xfId="0" applyNumberFormat="1" applyFont="1" applyFill="1" applyBorder="1"/>
    <xf numFmtId="0" fontId="2" fillId="8" borderId="2" xfId="0" applyFont="1" applyFill="1" applyBorder="1"/>
    <xf numFmtId="10" fontId="2" fillId="2" borderId="0" xfId="0" applyNumberFormat="1" applyFont="1" applyFill="1"/>
    <xf numFmtId="0" fontId="4" fillId="7" borderId="0" xfId="0" applyFont="1" applyFill="1"/>
    <xf numFmtId="0" fontId="4" fillId="7" borderId="2" xfId="0" applyFont="1" applyFill="1" applyBorder="1"/>
    <xf numFmtId="0" fontId="5" fillId="6" borderId="14" xfId="0" applyFont="1" applyFill="1" applyBorder="1"/>
    <xf numFmtId="0" fontId="5" fillId="6" borderId="13" xfId="0" applyFont="1" applyFill="1" applyBorder="1"/>
    <xf numFmtId="10" fontId="5" fillId="6" borderId="13" xfId="0" applyNumberFormat="1" applyFont="1" applyFill="1" applyBorder="1"/>
    <xf numFmtId="166" fontId="5" fillId="6" borderId="13" xfId="0" applyNumberFormat="1" applyFont="1" applyFill="1" applyBorder="1"/>
    <xf numFmtId="0" fontId="4" fillId="7" borderId="5" xfId="0" applyFont="1" applyFill="1" applyBorder="1"/>
    <xf numFmtId="0" fontId="4" fillId="7" borderId="4" xfId="0" applyFont="1" applyFill="1" applyBorder="1"/>
    <xf numFmtId="0" fontId="4" fillId="7" borderId="8" xfId="0" applyFont="1" applyFill="1" applyBorder="1"/>
    <xf numFmtId="0" fontId="2" fillId="7" borderId="14" xfId="0" applyFont="1" applyFill="1" applyBorder="1"/>
    <xf numFmtId="0" fontId="2" fillId="7" borderId="15" xfId="0" applyFont="1" applyFill="1" applyBorder="1"/>
    <xf numFmtId="0" fontId="2" fillId="7" borderId="1" xfId="0" applyFont="1" applyFill="1" applyBorder="1"/>
    <xf numFmtId="164" fontId="4" fillId="7" borderId="5" xfId="0" applyNumberFormat="1" applyFont="1" applyFill="1" applyBorder="1"/>
    <xf numFmtId="164" fontId="4" fillId="7" borderId="5" xfId="0" applyNumberFormat="1" applyFont="1" applyFill="1" applyBorder="1" applyAlignment="1">
      <alignment horizontal="left"/>
    </xf>
    <xf numFmtId="165" fontId="2" fillId="7" borderId="4" xfId="0" applyNumberFormat="1" applyFont="1" applyFill="1" applyBorder="1"/>
    <xf numFmtId="164" fontId="2" fillId="7" borderId="5" xfId="0" applyNumberFormat="1" applyFont="1" applyFill="1" applyBorder="1"/>
    <xf numFmtId="164" fontId="4" fillId="7" borderId="8" xfId="0" applyNumberFormat="1" applyFont="1" applyFill="1" applyBorder="1"/>
    <xf numFmtId="0" fontId="5" fillId="6" borderId="2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6"/>
  <sheetViews>
    <sheetView tabSelected="1" zoomScale="115" zoomScaleNormal="115" workbookViewId="0">
      <selection activeCell="A6" sqref="A6"/>
    </sheetView>
  </sheetViews>
  <sheetFormatPr defaultColWidth="9.08984375" defaultRowHeight="14" x14ac:dyDescent="0.3"/>
  <cols>
    <col min="1" max="1" width="9.08984375" style="1"/>
    <col min="2" max="2" width="4.08984375" style="1" customWidth="1"/>
    <col min="3" max="3" width="17.453125" style="1" bestFit="1" customWidth="1"/>
    <col min="4" max="4" width="15.7265625" style="1" bestFit="1" customWidth="1"/>
    <col min="5" max="5" width="11.453125" style="1" bestFit="1" customWidth="1"/>
    <col min="6" max="6" width="13.7265625" style="1" bestFit="1" customWidth="1"/>
    <col min="7" max="7" width="13.6328125" style="1" bestFit="1" customWidth="1"/>
    <col min="8" max="8" width="14" style="1" bestFit="1" customWidth="1"/>
    <col min="9" max="9" width="11.453125" style="1" bestFit="1" customWidth="1"/>
    <col min="10" max="10" width="12.08984375" style="1" bestFit="1" customWidth="1"/>
    <col min="11" max="13" width="11.453125" style="1" bestFit="1" customWidth="1"/>
    <col min="14" max="14" width="14" style="1" bestFit="1" customWidth="1"/>
    <col min="15" max="15" width="12" style="1" bestFit="1" customWidth="1"/>
    <col min="16" max="17" width="14" style="1" bestFit="1" customWidth="1"/>
    <col min="18" max="18" width="9.6328125" style="1" bestFit="1" customWidth="1"/>
    <col min="19" max="19" width="12.08984375" style="1" bestFit="1" customWidth="1"/>
    <col min="20" max="16384" width="9.08984375" style="1"/>
  </cols>
  <sheetData>
    <row r="1" spans="2:19" ht="14.5" thickBot="1" x14ac:dyDescent="0.35">
      <c r="C1" s="8"/>
      <c r="D1" s="8"/>
      <c r="E1" s="7"/>
      <c r="F1" s="7"/>
      <c r="G1" s="7"/>
      <c r="H1" s="7"/>
      <c r="I1" s="7"/>
      <c r="J1" s="7"/>
      <c r="K1" s="7"/>
      <c r="L1" s="7"/>
      <c r="M1" s="7"/>
      <c r="N1" s="7"/>
    </row>
    <row r="2" spans="2:19" ht="14.5" thickTop="1" x14ac:dyDescent="0.3">
      <c r="C2" s="28" t="s">
        <v>10</v>
      </c>
      <c r="D2" s="28"/>
      <c r="E2" s="7"/>
      <c r="F2" s="28" t="s">
        <v>43</v>
      </c>
      <c r="G2" s="28"/>
      <c r="H2" s="7"/>
      <c r="I2" s="28" t="s">
        <v>51</v>
      </c>
      <c r="J2" s="28"/>
      <c r="K2" s="7"/>
      <c r="L2" s="7"/>
      <c r="M2" s="7"/>
      <c r="N2" s="7"/>
    </row>
    <row r="3" spans="2:19" x14ac:dyDescent="0.3">
      <c r="C3" s="104" t="s">
        <v>0</v>
      </c>
      <c r="D3" s="5">
        <v>100000</v>
      </c>
      <c r="E3" s="7"/>
      <c r="F3" s="56" t="s">
        <v>45</v>
      </c>
      <c r="G3" s="10">
        <v>0.8</v>
      </c>
      <c r="H3" s="7"/>
      <c r="I3" s="56" t="s">
        <v>19</v>
      </c>
      <c r="J3" s="32">
        <v>0.75</v>
      </c>
      <c r="K3" s="7"/>
      <c r="L3" s="7"/>
      <c r="M3" s="7"/>
      <c r="N3" s="7"/>
    </row>
    <row r="4" spans="2:19" x14ac:dyDescent="0.3">
      <c r="C4" s="104" t="s">
        <v>18</v>
      </c>
      <c r="D4" s="32">
        <v>0.05</v>
      </c>
      <c r="E4" s="7"/>
      <c r="F4" s="56" t="s">
        <v>107</v>
      </c>
      <c r="G4" s="11">
        <f>D20*G3</f>
        <v>893584.96818721283</v>
      </c>
      <c r="H4" s="7"/>
      <c r="I4" s="56" t="s">
        <v>52</v>
      </c>
      <c r="J4" s="32">
        <v>0.05</v>
      </c>
      <c r="K4" s="7"/>
      <c r="L4" s="7"/>
      <c r="M4" s="7"/>
      <c r="N4" s="7"/>
      <c r="R4" s="9"/>
    </row>
    <row r="5" spans="2:19" ht="14.5" thickBot="1" x14ac:dyDescent="0.35">
      <c r="C5" s="104" t="s">
        <v>105</v>
      </c>
      <c r="D5" s="32">
        <v>0.08</v>
      </c>
      <c r="E5" s="7"/>
      <c r="F5" s="56" t="s">
        <v>46</v>
      </c>
      <c r="G5" s="7">
        <v>27.5</v>
      </c>
      <c r="H5" s="7"/>
      <c r="I5" s="58" t="s">
        <v>53</v>
      </c>
      <c r="J5" s="8">
        <v>25</v>
      </c>
      <c r="K5" s="7"/>
      <c r="L5" s="7"/>
      <c r="M5" s="7"/>
      <c r="N5" s="7"/>
    </row>
    <row r="6" spans="2:19" ht="14.25" customHeight="1" thickTop="1" x14ac:dyDescent="0.3">
      <c r="C6" s="104" t="s">
        <v>104</v>
      </c>
      <c r="D6" s="32">
        <v>0.08</v>
      </c>
      <c r="E6" s="7"/>
      <c r="F6" s="56" t="s">
        <v>44</v>
      </c>
      <c r="G6" s="11">
        <f>G4/G5</f>
        <v>32493.998843171375</v>
      </c>
      <c r="H6" s="7"/>
      <c r="I6" s="7"/>
      <c r="J6" s="7"/>
      <c r="K6" s="7"/>
      <c r="L6" s="7"/>
      <c r="M6" s="7"/>
      <c r="N6" s="7"/>
    </row>
    <row r="7" spans="2:19" ht="14.5" thickBot="1" x14ac:dyDescent="0.35">
      <c r="C7" s="104" t="s">
        <v>13</v>
      </c>
      <c r="D7" s="103">
        <f>D6*0.7+D8</f>
        <v>8.5999999999999993E-2</v>
      </c>
      <c r="E7" s="7"/>
      <c r="F7" s="58" t="s">
        <v>111</v>
      </c>
      <c r="G7" s="6">
        <v>0.35</v>
      </c>
      <c r="H7" s="7"/>
      <c r="I7" s="7"/>
      <c r="J7" s="7"/>
      <c r="K7" s="7"/>
      <c r="L7" s="7"/>
      <c r="M7" s="7"/>
      <c r="N7" s="7"/>
    </row>
    <row r="8" spans="2:19" ht="15" thickTop="1" thickBot="1" x14ac:dyDescent="0.35">
      <c r="C8" s="105" t="s">
        <v>1</v>
      </c>
      <c r="D8" s="85">
        <v>0.03</v>
      </c>
      <c r="E8" s="7"/>
      <c r="F8" s="7"/>
      <c r="G8" s="10"/>
      <c r="H8" s="7"/>
      <c r="I8" s="7"/>
      <c r="J8" s="7"/>
      <c r="K8" s="7"/>
      <c r="L8" s="7"/>
      <c r="M8" s="7"/>
      <c r="N8" s="7"/>
    </row>
    <row r="9" spans="2:19" ht="14.5" thickTop="1" x14ac:dyDescent="0.3">
      <c r="C9" s="4"/>
      <c r="D9" s="50"/>
      <c r="E9" s="7"/>
      <c r="F9" s="7"/>
      <c r="G9" s="7"/>
      <c r="H9" s="7"/>
      <c r="I9" s="7"/>
      <c r="J9" s="7"/>
      <c r="K9" s="7"/>
      <c r="L9" s="7"/>
      <c r="M9" s="7"/>
      <c r="N9" s="7"/>
    </row>
    <row r="10" spans="2:19" ht="15" customHeight="1" thickBot="1" x14ac:dyDescent="0.35">
      <c r="B10" s="4"/>
      <c r="C10" s="121" t="s">
        <v>54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54"/>
      <c r="O10" s="54"/>
      <c r="P10" s="54"/>
    </row>
    <row r="11" spans="2:19" ht="14.5" thickTop="1" x14ac:dyDescent="0.3">
      <c r="B11" s="4"/>
      <c r="C11" s="39" t="s">
        <v>8</v>
      </c>
      <c r="D11" s="122" t="s">
        <v>7</v>
      </c>
      <c r="E11" s="123"/>
      <c r="F11" s="123"/>
      <c r="G11" s="123"/>
      <c r="H11" s="123"/>
      <c r="I11" s="123"/>
      <c r="J11" s="123"/>
      <c r="K11" s="123"/>
      <c r="L11" s="123"/>
      <c r="M11" s="123"/>
      <c r="N11" s="40"/>
      <c r="O11" s="122" t="s">
        <v>15</v>
      </c>
      <c r="P11" s="123"/>
    </row>
    <row r="12" spans="2:19" x14ac:dyDescent="0.3">
      <c r="B12" s="95" t="s">
        <v>108</v>
      </c>
      <c r="C12" s="41" t="s">
        <v>9</v>
      </c>
      <c r="D12" s="42">
        <v>1</v>
      </c>
      <c r="E12" s="36">
        <v>2</v>
      </c>
      <c r="F12" s="36">
        <v>3</v>
      </c>
      <c r="G12" s="36">
        <v>4</v>
      </c>
      <c r="H12" s="36">
        <v>5</v>
      </c>
      <c r="I12" s="36">
        <v>6</v>
      </c>
      <c r="J12" s="36">
        <v>7</v>
      </c>
      <c r="K12" s="36">
        <v>8</v>
      </c>
      <c r="L12" s="36">
        <v>9</v>
      </c>
      <c r="M12" s="36">
        <v>10</v>
      </c>
      <c r="N12" s="41"/>
      <c r="O12" s="42">
        <v>11</v>
      </c>
      <c r="P12" s="36">
        <v>10</v>
      </c>
    </row>
    <row r="13" spans="2:19" x14ac:dyDescent="0.3">
      <c r="B13" s="4">
        <v>1</v>
      </c>
      <c r="C13" s="110" t="s">
        <v>2</v>
      </c>
      <c r="D13" s="12">
        <f t="shared" ref="D13:M13" si="0">$D$3*(1+$D$8)^D12</f>
        <v>103000</v>
      </c>
      <c r="E13" s="11">
        <f t="shared" si="0"/>
        <v>106090</v>
      </c>
      <c r="F13" s="11">
        <f t="shared" si="0"/>
        <v>109272.7</v>
      </c>
      <c r="G13" s="11">
        <f t="shared" si="0"/>
        <v>112550.88099999999</v>
      </c>
      <c r="H13" s="11">
        <f t="shared" si="0"/>
        <v>115927.40742999998</v>
      </c>
      <c r="I13" s="11">
        <f t="shared" si="0"/>
        <v>119405.22965289999</v>
      </c>
      <c r="J13" s="11">
        <f t="shared" si="0"/>
        <v>122987.386542487</v>
      </c>
      <c r="K13" s="11">
        <f t="shared" si="0"/>
        <v>126677.00813876159</v>
      </c>
      <c r="L13" s="11">
        <f t="shared" si="0"/>
        <v>130477.31838292445</v>
      </c>
      <c r="M13" s="13">
        <f t="shared" si="0"/>
        <v>134391.63793441217</v>
      </c>
      <c r="N13" s="116" t="s">
        <v>17</v>
      </c>
      <c r="O13" s="12">
        <f>$D$3*(1+$D$8)^O12</f>
        <v>138423.38707244454</v>
      </c>
      <c r="P13" s="11">
        <f>O13/D5</f>
        <v>1730292.3384055567</v>
      </c>
    </row>
    <row r="14" spans="2:19" x14ac:dyDescent="0.3">
      <c r="B14" s="4">
        <v>2</v>
      </c>
      <c r="C14" s="110" t="s">
        <v>11</v>
      </c>
      <c r="D14" s="12">
        <f>D13*0.05</f>
        <v>5150</v>
      </c>
      <c r="E14" s="11">
        <f t="shared" ref="E14:M14" si="1">E13*0.05</f>
        <v>5304.5</v>
      </c>
      <c r="F14" s="11">
        <f t="shared" si="1"/>
        <v>5463.6350000000002</v>
      </c>
      <c r="G14" s="11">
        <f t="shared" si="1"/>
        <v>5627.5440500000004</v>
      </c>
      <c r="H14" s="11">
        <f t="shared" si="1"/>
        <v>5796.3703714999992</v>
      </c>
      <c r="I14" s="11">
        <f t="shared" si="1"/>
        <v>5970.2614826449999</v>
      </c>
      <c r="J14" s="11">
        <f t="shared" si="1"/>
        <v>6149.3693271243501</v>
      </c>
      <c r="K14" s="11">
        <f t="shared" si="1"/>
        <v>6333.8504069380797</v>
      </c>
      <c r="L14" s="11">
        <f t="shared" si="1"/>
        <v>6523.865919146223</v>
      </c>
      <c r="M14" s="13">
        <f t="shared" si="1"/>
        <v>6719.5818967206087</v>
      </c>
      <c r="N14" s="117" t="s">
        <v>16</v>
      </c>
      <c r="O14" s="12"/>
      <c r="P14" s="11">
        <f>P13*D4</f>
        <v>86514.61692027784</v>
      </c>
      <c r="S14" s="9"/>
    </row>
    <row r="15" spans="2:19" x14ac:dyDescent="0.3">
      <c r="B15" s="4">
        <v>3</v>
      </c>
      <c r="C15" s="111" t="s">
        <v>3</v>
      </c>
      <c r="D15" s="14">
        <f>D13*0.2</f>
        <v>20600</v>
      </c>
      <c r="E15" s="3">
        <f t="shared" ref="E15:M15" si="2">E13*0.2</f>
        <v>21218</v>
      </c>
      <c r="F15" s="3">
        <f t="shared" si="2"/>
        <v>21854.54</v>
      </c>
      <c r="G15" s="3">
        <f t="shared" si="2"/>
        <v>22510.176200000002</v>
      </c>
      <c r="H15" s="3">
        <f t="shared" si="2"/>
        <v>23185.481485999997</v>
      </c>
      <c r="I15" s="3">
        <f t="shared" si="2"/>
        <v>23881.04593058</v>
      </c>
      <c r="J15" s="3">
        <f t="shared" si="2"/>
        <v>24597.4773084974</v>
      </c>
      <c r="K15" s="3">
        <f t="shared" si="2"/>
        <v>25335.401627752319</v>
      </c>
      <c r="L15" s="3">
        <f t="shared" si="2"/>
        <v>26095.463676584892</v>
      </c>
      <c r="M15" s="15">
        <f t="shared" si="2"/>
        <v>26878.327586882435</v>
      </c>
      <c r="N15" s="118"/>
      <c r="O15" s="17"/>
      <c r="P15" s="16"/>
      <c r="S15" s="9"/>
    </row>
    <row r="16" spans="2:19" x14ac:dyDescent="0.3">
      <c r="B16" s="4">
        <v>4</v>
      </c>
      <c r="C16" s="110" t="s">
        <v>4</v>
      </c>
      <c r="D16" s="12">
        <f>D13-D14-D15</f>
        <v>77250</v>
      </c>
      <c r="E16" s="11">
        <f t="shared" ref="E16:M16" si="3">E13-E14-E15</f>
        <v>79567.5</v>
      </c>
      <c r="F16" s="11">
        <f t="shared" si="3"/>
        <v>81954.524999999994</v>
      </c>
      <c r="G16" s="11">
        <f t="shared" si="3"/>
        <v>84413.160749999995</v>
      </c>
      <c r="H16" s="11">
        <f t="shared" si="3"/>
        <v>86945.555572499987</v>
      </c>
      <c r="I16" s="11">
        <f t="shared" si="3"/>
        <v>89553.922239674983</v>
      </c>
      <c r="J16" s="11">
        <f t="shared" si="3"/>
        <v>92240.539906865248</v>
      </c>
      <c r="K16" s="11">
        <f t="shared" si="3"/>
        <v>95007.756104071188</v>
      </c>
      <c r="L16" s="11">
        <f t="shared" si="3"/>
        <v>97857.988787193346</v>
      </c>
      <c r="M16" s="13">
        <f t="shared" si="3"/>
        <v>100793.72845080911</v>
      </c>
      <c r="N16" s="119"/>
      <c r="O16" s="18"/>
      <c r="P16" s="7"/>
      <c r="Q16" s="23"/>
      <c r="S16" s="23"/>
    </row>
    <row r="17" spans="2:18" x14ac:dyDescent="0.3">
      <c r="B17" s="4">
        <v>5</v>
      </c>
      <c r="C17" s="111" t="s">
        <v>5</v>
      </c>
      <c r="D17" s="14">
        <f>D16*0.2</f>
        <v>15450</v>
      </c>
      <c r="E17" s="3">
        <f t="shared" ref="E17:M17" si="4">E16*0.2</f>
        <v>15913.5</v>
      </c>
      <c r="F17" s="3">
        <f t="shared" si="4"/>
        <v>16390.904999999999</v>
      </c>
      <c r="G17" s="3">
        <f t="shared" si="4"/>
        <v>16882.632150000001</v>
      </c>
      <c r="H17" s="3">
        <f t="shared" si="4"/>
        <v>17389.1111145</v>
      </c>
      <c r="I17" s="3">
        <f t="shared" si="4"/>
        <v>17910.784447934999</v>
      </c>
      <c r="J17" s="3">
        <f>120000</f>
        <v>120000</v>
      </c>
      <c r="K17" s="3">
        <f t="shared" si="4"/>
        <v>19001.551220814239</v>
      </c>
      <c r="L17" s="3">
        <f t="shared" si="4"/>
        <v>19571.597757438671</v>
      </c>
      <c r="M17" s="15">
        <f t="shared" si="4"/>
        <v>20158.745690161824</v>
      </c>
      <c r="N17" s="118"/>
      <c r="O17" s="17"/>
      <c r="P17" s="16"/>
    </row>
    <row r="18" spans="2:18" x14ac:dyDescent="0.3">
      <c r="B18" s="4">
        <v>6</v>
      </c>
      <c r="C18" s="110" t="s">
        <v>6</v>
      </c>
      <c r="D18" s="12">
        <f>D16-D17</f>
        <v>61800</v>
      </c>
      <c r="E18" s="11">
        <f t="shared" ref="E18:M18" si="5">E16-E17</f>
        <v>63654</v>
      </c>
      <c r="F18" s="11">
        <f t="shared" si="5"/>
        <v>65563.62</v>
      </c>
      <c r="G18" s="11">
        <f t="shared" si="5"/>
        <v>67530.528599999991</v>
      </c>
      <c r="H18" s="11">
        <f t="shared" si="5"/>
        <v>69556.444457999984</v>
      </c>
      <c r="I18" s="11">
        <f t="shared" si="5"/>
        <v>71643.13779173998</v>
      </c>
      <c r="J18" s="11">
        <f t="shared" si="5"/>
        <v>-27759.460093134752</v>
      </c>
      <c r="K18" s="11">
        <f t="shared" si="5"/>
        <v>76006.204883256956</v>
      </c>
      <c r="L18" s="11">
        <f t="shared" si="5"/>
        <v>78286.391029754683</v>
      </c>
      <c r="M18" s="13">
        <f t="shared" si="5"/>
        <v>80634.982760647283</v>
      </c>
      <c r="N18" s="119"/>
      <c r="O18" s="18"/>
      <c r="P18" s="11">
        <f>P13-P14</f>
        <v>1643777.7214852788</v>
      </c>
      <c r="R18" s="25"/>
    </row>
    <row r="19" spans="2:18" ht="14.5" thickBot="1" x14ac:dyDescent="0.35">
      <c r="B19" s="4"/>
      <c r="C19" s="112" t="s">
        <v>12</v>
      </c>
      <c r="D19" s="89">
        <f>D18/(1+$D$7)^D12</f>
        <v>56906.077348066297</v>
      </c>
      <c r="E19" s="89">
        <f t="shared" ref="E19:M19" si="6">E18/(1+$D$7)^E12</f>
        <v>53971.693985735066</v>
      </c>
      <c r="F19" s="89">
        <f t="shared" si="6"/>
        <v>51188.62320930673</v>
      </c>
      <c r="G19" s="89">
        <f t="shared" si="6"/>
        <v>48549.062528163842</v>
      </c>
      <c r="H19" s="89">
        <f t="shared" si="6"/>
        <v>46045.611790063303</v>
      </c>
      <c r="I19" s="89">
        <f t="shared" si="6"/>
        <v>43671.252434406262</v>
      </c>
      <c r="J19" s="89">
        <f t="shared" si="6"/>
        <v>-15581.247935219024</v>
      </c>
      <c r="K19" s="89">
        <f t="shared" si="6"/>
        <v>39283.524539392718</v>
      </c>
      <c r="L19" s="89">
        <f t="shared" si="6"/>
        <v>37257.854765722383</v>
      </c>
      <c r="M19" s="90">
        <f t="shared" si="6"/>
        <v>35336.639418686951</v>
      </c>
      <c r="N19" s="120"/>
      <c r="O19" s="91"/>
      <c r="P19" s="89">
        <f>P18/(1+D7)^P12</f>
        <v>720352.11814969138</v>
      </c>
      <c r="R19" s="25"/>
    </row>
    <row r="20" spans="2:18" ht="14.5" thickTop="1" x14ac:dyDescent="0.3">
      <c r="B20" s="4"/>
      <c r="C20" s="83" t="s">
        <v>14</v>
      </c>
      <c r="D20" s="86">
        <f>SUM(D19:P19)</f>
        <v>1116981.2102340159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7"/>
      <c r="P20" s="7"/>
      <c r="R20" s="25"/>
    </row>
    <row r="21" spans="2:18" x14ac:dyDescent="0.3">
      <c r="B21" s="4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7"/>
      <c r="P21" s="7"/>
      <c r="R21" s="25"/>
    </row>
    <row r="22" spans="2:18" ht="15" customHeight="1" thickBot="1" x14ac:dyDescent="0.35">
      <c r="B22" s="4"/>
      <c r="C22" s="121" t="s">
        <v>55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54"/>
      <c r="O22" s="54"/>
      <c r="P22" s="54"/>
      <c r="R22" s="25"/>
    </row>
    <row r="23" spans="2:18" ht="14.5" thickTop="1" x14ac:dyDescent="0.3">
      <c r="B23" s="4"/>
      <c r="C23" s="39" t="s">
        <v>8</v>
      </c>
      <c r="D23" s="122" t="s">
        <v>7</v>
      </c>
      <c r="E23" s="123"/>
      <c r="F23" s="123"/>
      <c r="G23" s="123"/>
      <c r="H23" s="123"/>
      <c r="I23" s="123"/>
      <c r="J23" s="123"/>
      <c r="K23" s="123"/>
      <c r="L23" s="123"/>
      <c r="M23" s="123"/>
      <c r="N23" s="92"/>
      <c r="O23" s="123" t="s">
        <v>15</v>
      </c>
      <c r="P23" s="123"/>
      <c r="R23" s="25"/>
    </row>
    <row r="24" spans="2:18" x14ac:dyDescent="0.3">
      <c r="B24" s="4"/>
      <c r="C24" s="41" t="s">
        <v>9</v>
      </c>
      <c r="D24" s="42">
        <v>1</v>
      </c>
      <c r="E24" s="36">
        <v>2</v>
      </c>
      <c r="F24" s="36">
        <v>3</v>
      </c>
      <c r="G24" s="36">
        <v>4</v>
      </c>
      <c r="H24" s="36">
        <v>5</v>
      </c>
      <c r="I24" s="36">
        <v>6</v>
      </c>
      <c r="J24" s="36">
        <v>7</v>
      </c>
      <c r="K24" s="36">
        <v>8</v>
      </c>
      <c r="L24" s="36">
        <v>9</v>
      </c>
      <c r="M24" s="36">
        <v>10</v>
      </c>
      <c r="N24" s="46"/>
      <c r="O24" s="36"/>
      <c r="P24" s="36">
        <v>10</v>
      </c>
      <c r="R24" s="25"/>
    </row>
    <row r="25" spans="2:18" x14ac:dyDescent="0.3">
      <c r="B25" s="4">
        <v>7</v>
      </c>
      <c r="C25" s="74" t="s">
        <v>35</v>
      </c>
      <c r="D25" s="22">
        <f>'Mortgage - Annualized'!D17</f>
        <v>837735.9076755119</v>
      </c>
      <c r="E25" s="22">
        <f>'Mortgage - Annualized'!E17</f>
        <v>820462.5735822526</v>
      </c>
      <c r="F25" s="22">
        <f>'Mortgage - Annualized'!F17</f>
        <v>802305.50293403713</v>
      </c>
      <c r="G25" s="22">
        <f>'Mortgage - Annualized'!G17</f>
        <v>783219.48209148576</v>
      </c>
      <c r="H25" s="22">
        <f>'Mortgage - Annualized'!H17</f>
        <v>763156.9841996195</v>
      </c>
      <c r="I25" s="22">
        <f>'Mortgage - Annualized'!I17</f>
        <v>742068.05083935708</v>
      </c>
      <c r="J25" s="22">
        <f>'Mortgage - Annualized'!J17</f>
        <v>719900.16762408218</v>
      </c>
      <c r="K25" s="22">
        <f>'Mortgage - Annualized'!K17</f>
        <v>696598.1334314933</v>
      </c>
      <c r="L25" s="22">
        <f>'Mortgage - Annualized'!L17</f>
        <v>672103.92294510652</v>
      </c>
      <c r="M25" s="22">
        <f>'Mortgage - Annualized'!M17</f>
        <v>646356.5421631214</v>
      </c>
      <c r="N25" s="93"/>
      <c r="O25" s="7"/>
      <c r="P25" s="7"/>
      <c r="R25" s="25"/>
    </row>
    <row r="26" spans="2:18" x14ac:dyDescent="0.3">
      <c r="B26" s="4">
        <v>8</v>
      </c>
      <c r="C26" s="75" t="s">
        <v>36</v>
      </c>
      <c r="D26" s="22">
        <f>'Mortgage - Annualized'!D18</f>
        <v>58767.848284890242</v>
      </c>
      <c r="E26" s="22">
        <f>'Mortgage - Annualized'!E18</f>
        <v>58767.848284890242</v>
      </c>
      <c r="F26" s="22">
        <f>'Mortgage - Annualized'!F18</f>
        <v>58767.848284890242</v>
      </c>
      <c r="G26" s="22">
        <f>'Mortgage - Annualized'!G18</f>
        <v>58767.848284890242</v>
      </c>
      <c r="H26" s="22">
        <f>'Mortgage - Annualized'!H18</f>
        <v>58767.848284890242</v>
      </c>
      <c r="I26" s="22">
        <f>'Mortgage - Annualized'!I18</f>
        <v>58767.848284890242</v>
      </c>
      <c r="J26" s="22">
        <f>'Mortgage - Annualized'!J18</f>
        <v>58767.848284890242</v>
      </c>
      <c r="K26" s="22">
        <f>'Mortgage - Annualized'!K18</f>
        <v>58767.848284890242</v>
      </c>
      <c r="L26" s="22">
        <f>'Mortgage - Annualized'!L18</f>
        <v>58767.848284890242</v>
      </c>
      <c r="M26" s="22">
        <f>'Mortgage - Annualized'!M18</f>
        <v>58767.848284890242</v>
      </c>
      <c r="N26" s="93"/>
      <c r="O26" s="7"/>
      <c r="P26" s="7"/>
      <c r="R26" s="25"/>
    </row>
    <row r="27" spans="2:18" x14ac:dyDescent="0.3">
      <c r="B27" s="4">
        <v>9</v>
      </c>
      <c r="C27" s="75" t="s">
        <v>37</v>
      </c>
      <c r="D27" s="22">
        <f>'Mortgage - Annualized'!D19</f>
        <v>41494.514191630973</v>
      </c>
      <c r="E27" s="22">
        <f>'Mortgage - Annualized'!E19</f>
        <v>40610.777636674582</v>
      </c>
      <c r="F27" s="22">
        <f>'Mortgage - Annualized'!F19</f>
        <v>39681.827442339156</v>
      </c>
      <c r="G27" s="22">
        <f>'Mortgage - Annualized'!G19</f>
        <v>38705.350393023924</v>
      </c>
      <c r="H27" s="22">
        <f>'Mortgage - Annualized'!H19</f>
        <v>37678.914924627774</v>
      </c>
      <c r="I27" s="22">
        <f>'Mortgage - Annualized'!I19</f>
        <v>36599.965069615348</v>
      </c>
      <c r="J27" s="22">
        <f>'Mortgage - Annualized'!J19</f>
        <v>35465.814092301269</v>
      </c>
      <c r="K27" s="22">
        <f>'Mortgage - Annualized'!K19</f>
        <v>34273.637798503376</v>
      </c>
      <c r="L27" s="22">
        <f>'Mortgage - Annualized'!L19</f>
        <v>33020.46750290518</v>
      </c>
      <c r="M27" s="22">
        <f>'Mortgage - Annualized'!M19</f>
        <v>31703.182636615158</v>
      </c>
      <c r="N27" s="93"/>
      <c r="O27" s="7"/>
      <c r="P27" s="7"/>
      <c r="R27" s="25"/>
    </row>
    <row r="28" spans="2:18" x14ac:dyDescent="0.3">
      <c r="B28" s="4">
        <v>10</v>
      </c>
      <c r="C28" s="75" t="s">
        <v>38</v>
      </c>
      <c r="D28" s="22">
        <f>'Mortgage - Annualized'!D20</f>
        <v>17273.334093259269</v>
      </c>
      <c r="E28" s="22">
        <f>'Mortgage - Annualized'!E20</f>
        <v>18157.07064821566</v>
      </c>
      <c r="F28" s="22">
        <f>'Mortgage - Annualized'!F20</f>
        <v>19086.020842551086</v>
      </c>
      <c r="G28" s="22">
        <f>'Mortgage - Annualized'!G20</f>
        <v>20062.497891866318</v>
      </c>
      <c r="H28" s="22">
        <f>'Mortgage - Annualized'!H20</f>
        <v>21088.933360262468</v>
      </c>
      <c r="I28" s="22">
        <f>'Mortgage - Annualized'!I20</f>
        <v>22167.883215274895</v>
      </c>
      <c r="J28" s="22">
        <f>'Mortgage - Annualized'!J20</f>
        <v>23302.034192588973</v>
      </c>
      <c r="K28" s="22">
        <f>'Mortgage - Annualized'!K20</f>
        <v>24494.210486386866</v>
      </c>
      <c r="L28" s="22">
        <f>'Mortgage - Annualized'!L20</f>
        <v>25747.380781985063</v>
      </c>
      <c r="M28" s="22">
        <f>'Mortgage - Annualized'!M20</f>
        <v>27064.665648275084</v>
      </c>
      <c r="N28" s="93"/>
      <c r="O28" s="7"/>
      <c r="P28" s="7"/>
      <c r="R28" s="25"/>
    </row>
    <row r="29" spans="2:18" x14ac:dyDescent="0.3">
      <c r="B29" s="4">
        <v>11</v>
      </c>
      <c r="C29" s="76" t="s">
        <v>39</v>
      </c>
      <c r="D29" s="22">
        <f>'Mortgage - Annualized'!D21</f>
        <v>820462.5735822526</v>
      </c>
      <c r="E29" s="22">
        <f>'Mortgage - Annualized'!E21</f>
        <v>802305.50293403689</v>
      </c>
      <c r="F29" s="22">
        <f>'Mortgage - Annualized'!F21</f>
        <v>783219.48209148599</v>
      </c>
      <c r="G29" s="22">
        <f>'Mortgage - Annualized'!G21</f>
        <v>763156.98419961939</v>
      </c>
      <c r="H29" s="22">
        <f>'Mortgage - Annualized'!H21</f>
        <v>742068.05083935708</v>
      </c>
      <c r="I29" s="22">
        <f>'Mortgage - Annualized'!I21</f>
        <v>719900.16762408218</v>
      </c>
      <c r="J29" s="22">
        <f>'Mortgage - Annualized'!J21</f>
        <v>696598.13343149319</v>
      </c>
      <c r="K29" s="22">
        <f>'Mortgage - Annualized'!K21</f>
        <v>672103.9229451064</v>
      </c>
      <c r="L29" s="22">
        <f>'Mortgage - Annualized'!L21</f>
        <v>646356.54216312151</v>
      </c>
      <c r="M29" s="77">
        <f>'Mortgage - Annualized'!M21</f>
        <v>619291.87651484634</v>
      </c>
      <c r="N29" s="94"/>
      <c r="O29" s="16"/>
      <c r="P29" s="16"/>
      <c r="R29" s="25"/>
    </row>
    <row r="30" spans="2:18" ht="14.5" thickBot="1" x14ac:dyDescent="0.35">
      <c r="B30" s="4">
        <v>12</v>
      </c>
      <c r="C30" s="113" t="s">
        <v>41</v>
      </c>
      <c r="D30" s="96">
        <f t="shared" ref="D30:M30" si="7">D18-D26</f>
        <v>3032.1517151097578</v>
      </c>
      <c r="E30" s="96">
        <f t="shared" si="7"/>
        <v>4886.1517151097578</v>
      </c>
      <c r="F30" s="96">
        <f t="shared" si="7"/>
        <v>6795.7717151097531</v>
      </c>
      <c r="G30" s="96">
        <f t="shared" si="7"/>
        <v>8762.6803151097483</v>
      </c>
      <c r="H30" s="96">
        <f t="shared" si="7"/>
        <v>10788.596173109741</v>
      </c>
      <c r="I30" s="96">
        <f t="shared" si="7"/>
        <v>12875.289506849738</v>
      </c>
      <c r="J30" s="96">
        <f t="shared" si="7"/>
        <v>-86527.308378024987</v>
      </c>
      <c r="K30" s="96">
        <f t="shared" si="7"/>
        <v>17238.356598366714</v>
      </c>
      <c r="L30" s="96">
        <f t="shared" si="7"/>
        <v>19518.54274486444</v>
      </c>
      <c r="M30" s="20">
        <f t="shared" si="7"/>
        <v>21867.13447575704</v>
      </c>
      <c r="N30" s="97"/>
      <c r="O30" s="98"/>
      <c r="P30" s="99">
        <f>P18-M29</f>
        <v>1024485.8449704325</v>
      </c>
      <c r="R30" s="25"/>
    </row>
    <row r="31" spans="2:18" ht="14.5" thickTop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2:18" ht="15" customHeight="1" thickBot="1" x14ac:dyDescent="0.35">
      <c r="B32" s="7"/>
      <c r="C32" s="121" t="s">
        <v>106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54"/>
      <c r="O32" s="54"/>
      <c r="P32" s="54"/>
    </row>
    <row r="33" spans="2:16" ht="14.5" thickTop="1" x14ac:dyDescent="0.3">
      <c r="B33" s="7"/>
      <c r="C33" s="39" t="s">
        <v>8</v>
      </c>
      <c r="D33" s="122" t="s">
        <v>7</v>
      </c>
      <c r="E33" s="123"/>
      <c r="F33" s="123"/>
      <c r="G33" s="123"/>
      <c r="H33" s="123"/>
      <c r="I33" s="123"/>
      <c r="J33" s="123"/>
      <c r="K33" s="123"/>
      <c r="L33" s="123"/>
      <c r="M33" s="124"/>
      <c r="N33" s="45"/>
      <c r="O33" s="122" t="s">
        <v>15</v>
      </c>
      <c r="P33" s="123"/>
    </row>
    <row r="34" spans="2:16" x14ac:dyDescent="0.3">
      <c r="B34" s="7"/>
      <c r="C34" s="41" t="s">
        <v>9</v>
      </c>
      <c r="D34" s="42">
        <v>1</v>
      </c>
      <c r="E34" s="36">
        <v>2</v>
      </c>
      <c r="F34" s="36">
        <v>3</v>
      </c>
      <c r="G34" s="36">
        <v>4</v>
      </c>
      <c r="H34" s="36">
        <v>5</v>
      </c>
      <c r="I34" s="36">
        <v>6</v>
      </c>
      <c r="J34" s="36">
        <v>7</v>
      </c>
      <c r="K34" s="36">
        <v>8</v>
      </c>
      <c r="L34" s="36">
        <v>9</v>
      </c>
      <c r="M34" s="41">
        <v>10</v>
      </c>
      <c r="N34" s="46"/>
      <c r="O34" s="42"/>
      <c r="P34" s="36">
        <v>10</v>
      </c>
    </row>
    <row r="35" spans="2:16" x14ac:dyDescent="0.3">
      <c r="B35" s="4">
        <v>13</v>
      </c>
      <c r="C35" s="114" t="s">
        <v>44</v>
      </c>
      <c r="D35" s="52">
        <f>$G$6</f>
        <v>32493.998843171375</v>
      </c>
      <c r="E35" s="52">
        <f t="shared" ref="E35:M35" si="8">$G$6</f>
        <v>32493.998843171375</v>
      </c>
      <c r="F35" s="52">
        <f t="shared" si="8"/>
        <v>32493.998843171375</v>
      </c>
      <c r="G35" s="52">
        <f t="shared" si="8"/>
        <v>32493.998843171375</v>
      </c>
      <c r="H35" s="52">
        <f t="shared" si="8"/>
        <v>32493.998843171375</v>
      </c>
      <c r="I35" s="52">
        <f t="shared" si="8"/>
        <v>32493.998843171375</v>
      </c>
      <c r="J35" s="52">
        <f t="shared" si="8"/>
        <v>32493.998843171375</v>
      </c>
      <c r="K35" s="52">
        <f t="shared" si="8"/>
        <v>32493.998843171375</v>
      </c>
      <c r="L35" s="52">
        <f t="shared" si="8"/>
        <v>32493.998843171375</v>
      </c>
      <c r="M35" s="52">
        <f t="shared" si="8"/>
        <v>32493.998843171375</v>
      </c>
      <c r="N35" s="51" t="s">
        <v>62</v>
      </c>
      <c r="O35" s="51"/>
      <c r="P35" s="52">
        <f>0.15*C66</f>
        <v>37219.152580561968</v>
      </c>
    </row>
    <row r="36" spans="2:16" x14ac:dyDescent="0.3">
      <c r="B36" s="4">
        <v>14</v>
      </c>
      <c r="C36" s="56" t="s">
        <v>49</v>
      </c>
      <c r="D36" s="11">
        <f t="shared" ref="D36:M36" si="9">D16-D27-D35</f>
        <v>3261.4869651976514</v>
      </c>
      <c r="E36" s="11">
        <f t="shared" si="9"/>
        <v>6462.7235201540425</v>
      </c>
      <c r="F36" s="11">
        <f t="shared" si="9"/>
        <v>9778.6987144894629</v>
      </c>
      <c r="G36" s="11">
        <f t="shared" si="9"/>
        <v>13213.811513804696</v>
      </c>
      <c r="H36" s="11">
        <f t="shared" si="9"/>
        <v>16772.641804700837</v>
      </c>
      <c r="I36" s="11">
        <f t="shared" si="9"/>
        <v>20459.95832688826</v>
      </c>
      <c r="J36" s="11">
        <f t="shared" si="9"/>
        <v>24280.726971392603</v>
      </c>
      <c r="K36" s="11">
        <f t="shared" si="9"/>
        <v>28240.119462396437</v>
      </c>
      <c r="L36" s="11">
        <f t="shared" si="9"/>
        <v>32343.522441116791</v>
      </c>
      <c r="M36" s="11">
        <f t="shared" si="9"/>
        <v>36596.546971022588</v>
      </c>
      <c r="N36" s="7" t="s">
        <v>63</v>
      </c>
      <c r="O36" s="7"/>
      <c r="P36" s="11">
        <f>SUM(D35:M35)*0.25</f>
        <v>81234.997107928444</v>
      </c>
    </row>
    <row r="37" spans="2:16" x14ac:dyDescent="0.3">
      <c r="B37" s="4">
        <v>15</v>
      </c>
      <c r="C37" s="115" t="s">
        <v>50</v>
      </c>
      <c r="D37" s="53">
        <f>D36*$G$7</f>
        <v>1141.5204378191779</v>
      </c>
      <c r="E37" s="53">
        <f t="shared" ref="E37:M37" si="10">E36*$G$7</f>
        <v>2261.9532320539147</v>
      </c>
      <c r="F37" s="53">
        <f t="shared" si="10"/>
        <v>3422.5445500713117</v>
      </c>
      <c r="G37" s="53">
        <f t="shared" si="10"/>
        <v>4624.8340298316434</v>
      </c>
      <c r="H37" s="53">
        <f t="shared" si="10"/>
        <v>5870.4246316452927</v>
      </c>
      <c r="I37" s="53">
        <f t="shared" si="10"/>
        <v>7160.9854144108904</v>
      </c>
      <c r="J37" s="53">
        <f t="shared" si="10"/>
        <v>8498.2544399874114</v>
      </c>
      <c r="K37" s="53">
        <f t="shared" si="10"/>
        <v>9884.0418118387515</v>
      </c>
      <c r="L37" s="53">
        <f t="shared" si="10"/>
        <v>11320.232854390877</v>
      </c>
      <c r="M37" s="53">
        <f t="shared" si="10"/>
        <v>12808.791439857905</v>
      </c>
      <c r="N37" s="16" t="s">
        <v>64</v>
      </c>
      <c r="O37" s="16"/>
      <c r="P37" s="53">
        <f>P35+P36</f>
        <v>118454.1496884904</v>
      </c>
    </row>
    <row r="38" spans="2:16" x14ac:dyDescent="0.3">
      <c r="B38" s="4">
        <v>16</v>
      </c>
      <c r="C38" s="56" t="s">
        <v>47</v>
      </c>
      <c r="D38" s="68">
        <f t="shared" ref="D38:M38" si="11">D18-$G$7*(D16-$G$6)</f>
        <v>46135.399595109979</v>
      </c>
      <c r="E38" s="68">
        <f t="shared" si="11"/>
        <v>47178.274595109979</v>
      </c>
      <c r="F38" s="68">
        <f t="shared" si="11"/>
        <v>48252.435845109983</v>
      </c>
      <c r="G38" s="68">
        <f t="shared" si="11"/>
        <v>49358.821932609979</v>
      </c>
      <c r="H38" s="68">
        <f t="shared" si="11"/>
        <v>50498.399602734971</v>
      </c>
      <c r="I38" s="68">
        <f t="shared" si="11"/>
        <v>51672.16460296372</v>
      </c>
      <c r="J38" s="68">
        <f t="shared" si="11"/>
        <v>-48670.749465427609</v>
      </c>
      <c r="K38" s="68">
        <f t="shared" si="11"/>
        <v>54126.389841942022</v>
      </c>
      <c r="L38" s="68">
        <f t="shared" si="11"/>
        <v>55408.994549346993</v>
      </c>
      <c r="M38" s="68">
        <f t="shared" si="11"/>
        <v>56730.077397974077</v>
      </c>
      <c r="N38" s="100"/>
      <c r="O38" s="100"/>
      <c r="P38" s="68">
        <f>P18-P37</f>
        <v>1525323.5717967884</v>
      </c>
    </row>
    <row r="39" spans="2:16" ht="14.5" thickBot="1" x14ac:dyDescent="0.35">
      <c r="B39" s="4">
        <v>17</v>
      </c>
      <c r="C39" s="58" t="s">
        <v>48</v>
      </c>
      <c r="D39" s="101">
        <f t="shared" ref="D39:M39" si="12">D30-D37</f>
        <v>1890.6312772905799</v>
      </c>
      <c r="E39" s="101">
        <f t="shared" si="12"/>
        <v>2624.1984830558431</v>
      </c>
      <c r="F39" s="101">
        <f t="shared" si="12"/>
        <v>3373.2271650384414</v>
      </c>
      <c r="G39" s="101">
        <f t="shared" si="12"/>
        <v>4137.8462852781049</v>
      </c>
      <c r="H39" s="101">
        <f t="shared" si="12"/>
        <v>4918.1715414644486</v>
      </c>
      <c r="I39" s="101">
        <f t="shared" si="12"/>
        <v>5714.3040924388479</v>
      </c>
      <c r="J39" s="101">
        <f t="shared" si="12"/>
        <v>-95025.562818012404</v>
      </c>
      <c r="K39" s="101">
        <f t="shared" si="12"/>
        <v>7354.3147865279625</v>
      </c>
      <c r="L39" s="101">
        <f t="shared" si="12"/>
        <v>8198.3098904735634</v>
      </c>
      <c r="M39" s="101">
        <f t="shared" si="12"/>
        <v>9058.3430358991354</v>
      </c>
      <c r="N39" s="102"/>
      <c r="O39" s="102"/>
      <c r="P39" s="101">
        <f>P30-P37</f>
        <v>906031.69528194203</v>
      </c>
    </row>
    <row r="40" spans="2:16" ht="15" thickTop="1" thickBot="1" x14ac:dyDescent="0.35">
      <c r="C40" s="2"/>
      <c r="N40" s="69"/>
      <c r="O40" s="69"/>
    </row>
    <row r="41" spans="2:16" ht="14.5" thickTop="1" x14ac:dyDescent="0.3">
      <c r="C41" s="47" t="s">
        <v>42</v>
      </c>
      <c r="D41" s="123" t="s">
        <v>7</v>
      </c>
      <c r="E41" s="123"/>
      <c r="F41" s="123"/>
      <c r="G41" s="123"/>
      <c r="H41" s="123"/>
      <c r="I41" s="123"/>
      <c r="J41" s="123"/>
      <c r="K41" s="123"/>
      <c r="L41" s="123"/>
      <c r="M41" s="124"/>
      <c r="N41" s="47"/>
      <c r="O41" s="47"/>
    </row>
    <row r="42" spans="2:16" x14ac:dyDescent="0.3">
      <c r="C42" s="36">
        <v>0</v>
      </c>
      <c r="D42" s="36">
        <v>1</v>
      </c>
      <c r="E42" s="36">
        <v>2</v>
      </c>
      <c r="F42" s="36">
        <v>3</v>
      </c>
      <c r="G42" s="36">
        <v>4</v>
      </c>
      <c r="H42" s="36">
        <v>5</v>
      </c>
      <c r="I42" s="36">
        <v>6</v>
      </c>
      <c r="J42" s="36">
        <v>7</v>
      </c>
      <c r="K42" s="36">
        <v>8</v>
      </c>
      <c r="L42" s="36">
        <v>9</v>
      </c>
      <c r="M42" s="41">
        <v>10</v>
      </c>
      <c r="N42" s="47"/>
      <c r="O42" s="47" t="s">
        <v>42</v>
      </c>
    </row>
    <row r="43" spans="2:16" x14ac:dyDescent="0.3">
      <c r="B43" s="1" t="s">
        <v>6</v>
      </c>
      <c r="C43" s="11">
        <f>-D20</f>
        <v>-1116981.2102340159</v>
      </c>
      <c r="D43" s="11">
        <f t="shared" ref="D43:L43" si="13">D18</f>
        <v>61800</v>
      </c>
      <c r="E43" s="11">
        <f t="shared" si="13"/>
        <v>63654</v>
      </c>
      <c r="F43" s="11">
        <f t="shared" si="13"/>
        <v>65563.62</v>
      </c>
      <c r="G43" s="11">
        <f t="shared" si="13"/>
        <v>67530.528599999991</v>
      </c>
      <c r="H43" s="11">
        <f t="shared" si="13"/>
        <v>69556.444457999984</v>
      </c>
      <c r="I43" s="11">
        <f t="shared" si="13"/>
        <v>71643.13779173998</v>
      </c>
      <c r="J43" s="11">
        <f t="shared" si="13"/>
        <v>-27759.460093134752</v>
      </c>
      <c r="K43" s="11">
        <f t="shared" si="13"/>
        <v>76006.204883256956</v>
      </c>
      <c r="L43" s="11">
        <f t="shared" si="13"/>
        <v>78286.391029754683</v>
      </c>
      <c r="M43" s="11">
        <f>M18+P18</f>
        <v>1724412.7042459261</v>
      </c>
      <c r="N43" s="43"/>
      <c r="O43" s="70">
        <f>IRR(C43:M43)</f>
        <v>8.6000000000000076E-2</v>
      </c>
    </row>
    <row r="44" spans="2:16" x14ac:dyDescent="0.3">
      <c r="B44" s="1" t="s">
        <v>41</v>
      </c>
      <c r="C44" s="11">
        <f>-(D20-'Mortgage - Monthly'!D4)</f>
        <v>-279245.30255850405</v>
      </c>
      <c r="D44" s="11">
        <f t="shared" ref="D44:L44" si="14">D30</f>
        <v>3032.1517151097578</v>
      </c>
      <c r="E44" s="11">
        <f t="shared" si="14"/>
        <v>4886.1517151097578</v>
      </c>
      <c r="F44" s="11">
        <f t="shared" si="14"/>
        <v>6795.7717151097531</v>
      </c>
      <c r="G44" s="11">
        <f t="shared" si="14"/>
        <v>8762.6803151097483</v>
      </c>
      <c r="H44" s="11">
        <f t="shared" si="14"/>
        <v>10788.596173109741</v>
      </c>
      <c r="I44" s="11">
        <f t="shared" si="14"/>
        <v>12875.289506849738</v>
      </c>
      <c r="J44" s="11">
        <f t="shared" si="14"/>
        <v>-86527.308378024987</v>
      </c>
      <c r="K44" s="11">
        <f t="shared" si="14"/>
        <v>17238.356598366714</v>
      </c>
      <c r="L44" s="11">
        <f t="shared" si="14"/>
        <v>19518.54274486444</v>
      </c>
      <c r="M44" s="11">
        <f>M30+P30</f>
        <v>1046352.9794461895</v>
      </c>
      <c r="N44" s="43"/>
      <c r="O44" s="70">
        <f t="shared" ref="O44:O46" si="15">IRR(C44:M44)</f>
        <v>0.14337597856611972</v>
      </c>
    </row>
    <row r="45" spans="2:16" x14ac:dyDescent="0.3">
      <c r="B45" s="1" t="s">
        <v>47</v>
      </c>
      <c r="C45" s="11">
        <f>-D20</f>
        <v>-1116981.2102340159</v>
      </c>
      <c r="D45" s="11">
        <f>D38</f>
        <v>46135.399595109979</v>
      </c>
      <c r="E45" s="11">
        <f t="shared" ref="E45:L45" si="16">E38</f>
        <v>47178.274595109979</v>
      </c>
      <c r="F45" s="11">
        <f t="shared" si="16"/>
        <v>48252.435845109983</v>
      </c>
      <c r="G45" s="11">
        <f t="shared" si="16"/>
        <v>49358.821932609979</v>
      </c>
      <c r="H45" s="11">
        <f t="shared" si="16"/>
        <v>50498.399602734971</v>
      </c>
      <c r="I45" s="11">
        <f t="shared" si="16"/>
        <v>51672.16460296372</v>
      </c>
      <c r="J45" s="11">
        <f t="shared" si="16"/>
        <v>-48670.749465427609</v>
      </c>
      <c r="K45" s="11">
        <f t="shared" si="16"/>
        <v>54126.389841942022</v>
      </c>
      <c r="L45" s="11">
        <f t="shared" si="16"/>
        <v>55408.994549346993</v>
      </c>
      <c r="M45" s="11">
        <f>M38+P38</f>
        <v>1582053.6491947623</v>
      </c>
      <c r="N45" s="43"/>
      <c r="O45" s="70">
        <f t="shared" si="15"/>
        <v>6.4348610435227549E-2</v>
      </c>
    </row>
    <row r="46" spans="2:16" ht="14.5" thickBot="1" x14ac:dyDescent="0.35">
      <c r="B46" s="1" t="s">
        <v>48</v>
      </c>
      <c r="C46" s="48">
        <f>C44</f>
        <v>-279245.30255850405</v>
      </c>
      <c r="D46" s="48">
        <f>D39</f>
        <v>1890.6312772905799</v>
      </c>
      <c r="E46" s="48">
        <f t="shared" ref="E46:L46" si="17">E39</f>
        <v>2624.1984830558431</v>
      </c>
      <c r="F46" s="48">
        <f t="shared" si="17"/>
        <v>3373.2271650384414</v>
      </c>
      <c r="G46" s="48">
        <f t="shared" si="17"/>
        <v>4137.8462852781049</v>
      </c>
      <c r="H46" s="48">
        <f t="shared" si="17"/>
        <v>4918.1715414644486</v>
      </c>
      <c r="I46" s="48">
        <f t="shared" si="17"/>
        <v>5714.3040924388479</v>
      </c>
      <c r="J46" s="48">
        <f t="shared" si="17"/>
        <v>-95025.562818012404</v>
      </c>
      <c r="K46" s="48">
        <f t="shared" si="17"/>
        <v>7354.3147865279625</v>
      </c>
      <c r="L46" s="48">
        <f t="shared" si="17"/>
        <v>8198.3098904735634</v>
      </c>
      <c r="M46" s="48">
        <f>M39+P39</f>
        <v>915090.03831784113</v>
      </c>
      <c r="N46" s="81"/>
      <c r="O46" s="82">
        <f t="shared" si="15"/>
        <v>0.11712150105239405</v>
      </c>
    </row>
    <row r="47" spans="2:16" ht="14.5" thickTop="1" x14ac:dyDescent="0.3">
      <c r="N47" s="83" t="s">
        <v>103</v>
      </c>
      <c r="O47" s="84">
        <f>(O44-O46)/O44</f>
        <v>0.18311629169887808</v>
      </c>
    </row>
    <row r="50" spans="2:13" ht="14.5" thickBot="1" x14ac:dyDescent="0.35">
      <c r="C50" s="121" t="s">
        <v>57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2:13" ht="14.5" thickTop="1" x14ac:dyDescent="0.3">
      <c r="C51" s="39" t="s">
        <v>8</v>
      </c>
      <c r="D51" s="122" t="s">
        <v>7</v>
      </c>
      <c r="E51" s="123"/>
      <c r="F51" s="123"/>
      <c r="G51" s="123"/>
      <c r="H51" s="123"/>
      <c r="I51" s="123"/>
      <c r="J51" s="123"/>
      <c r="K51" s="123"/>
      <c r="L51" s="123"/>
      <c r="M51" s="124"/>
    </row>
    <row r="52" spans="2:13" x14ac:dyDescent="0.3">
      <c r="C52" s="41" t="s">
        <v>9</v>
      </c>
      <c r="D52" s="42">
        <v>1</v>
      </c>
      <c r="E52" s="36">
        <v>2</v>
      </c>
      <c r="F52" s="36">
        <v>3</v>
      </c>
      <c r="G52" s="36">
        <v>4</v>
      </c>
      <c r="H52" s="36">
        <v>5</v>
      </c>
      <c r="I52" s="36">
        <v>6</v>
      </c>
      <c r="J52" s="36">
        <v>7</v>
      </c>
      <c r="K52" s="36">
        <v>8</v>
      </c>
      <c r="L52" s="36">
        <v>9</v>
      </c>
      <c r="M52" s="41">
        <v>10</v>
      </c>
    </row>
    <row r="53" spans="2:13" x14ac:dyDescent="0.3">
      <c r="C53" s="56" t="s">
        <v>4</v>
      </c>
      <c r="D53" s="55">
        <f t="shared" ref="D53:M53" si="18">D16</f>
        <v>77250</v>
      </c>
      <c r="E53" s="55">
        <f t="shared" si="18"/>
        <v>79567.5</v>
      </c>
      <c r="F53" s="55">
        <f t="shared" si="18"/>
        <v>81954.524999999994</v>
      </c>
      <c r="G53" s="55">
        <f t="shared" si="18"/>
        <v>84413.160749999995</v>
      </c>
      <c r="H53" s="55">
        <f t="shared" si="18"/>
        <v>86945.555572499987</v>
      </c>
      <c r="I53" s="55">
        <f t="shared" si="18"/>
        <v>89553.922239674983</v>
      </c>
      <c r="J53" s="55">
        <f t="shared" si="18"/>
        <v>92240.539906865248</v>
      </c>
      <c r="K53" s="55">
        <f t="shared" si="18"/>
        <v>95007.756104071188</v>
      </c>
      <c r="L53" s="55">
        <f t="shared" si="18"/>
        <v>97857.988787193346</v>
      </c>
      <c r="M53" s="55">
        <f t="shared" si="18"/>
        <v>100793.72845080911</v>
      </c>
    </row>
    <row r="54" spans="2:13" x14ac:dyDescent="0.3">
      <c r="C54" s="64" t="s">
        <v>58</v>
      </c>
      <c r="D54" s="65">
        <f t="shared" ref="D54:M54" si="19">D17</f>
        <v>15450</v>
      </c>
      <c r="E54" s="65">
        <f t="shared" si="19"/>
        <v>15913.5</v>
      </c>
      <c r="F54" s="65">
        <f t="shared" si="19"/>
        <v>16390.904999999999</v>
      </c>
      <c r="G54" s="65">
        <f t="shared" si="19"/>
        <v>16882.632150000001</v>
      </c>
      <c r="H54" s="65">
        <f t="shared" si="19"/>
        <v>17389.1111145</v>
      </c>
      <c r="I54" s="65">
        <f t="shared" si="19"/>
        <v>17910.784447934999</v>
      </c>
      <c r="J54" s="65">
        <f t="shared" si="19"/>
        <v>120000</v>
      </c>
      <c r="K54" s="65">
        <f t="shared" si="19"/>
        <v>19001.551220814239</v>
      </c>
      <c r="L54" s="65">
        <f t="shared" si="19"/>
        <v>19571.597757438671</v>
      </c>
      <c r="M54" s="65">
        <f t="shared" si="19"/>
        <v>20158.745690161824</v>
      </c>
    </row>
    <row r="55" spans="2:13" x14ac:dyDescent="0.3">
      <c r="C55" s="57" t="s">
        <v>6</v>
      </c>
      <c r="D55" s="55">
        <f>D53-D54</f>
        <v>61800</v>
      </c>
      <c r="E55" s="55">
        <f t="shared" ref="E55:M55" si="20">E53-E54</f>
        <v>63654</v>
      </c>
      <c r="F55" s="55">
        <f t="shared" si="20"/>
        <v>65563.62</v>
      </c>
      <c r="G55" s="55">
        <f t="shared" si="20"/>
        <v>67530.528599999991</v>
      </c>
      <c r="H55" s="55">
        <f t="shared" si="20"/>
        <v>69556.444457999984</v>
      </c>
      <c r="I55" s="55">
        <f t="shared" si="20"/>
        <v>71643.13779173998</v>
      </c>
      <c r="J55" s="55">
        <f t="shared" si="20"/>
        <v>-27759.460093134752</v>
      </c>
      <c r="K55" s="55">
        <f t="shared" si="20"/>
        <v>76006.204883256956</v>
      </c>
      <c r="L55" s="55">
        <f t="shared" si="20"/>
        <v>78286.391029754683</v>
      </c>
      <c r="M55" s="55">
        <f t="shared" si="20"/>
        <v>80634.982760647283</v>
      </c>
    </row>
    <row r="56" spans="2:13" x14ac:dyDescent="0.3">
      <c r="C56" s="64" t="s">
        <v>59</v>
      </c>
      <c r="D56" s="59">
        <f t="shared" ref="D56:M56" si="21">D26</f>
        <v>58767.848284890242</v>
      </c>
      <c r="E56" s="59">
        <f t="shared" si="21"/>
        <v>58767.848284890242</v>
      </c>
      <c r="F56" s="59">
        <f t="shared" si="21"/>
        <v>58767.848284890242</v>
      </c>
      <c r="G56" s="59">
        <f t="shared" si="21"/>
        <v>58767.848284890242</v>
      </c>
      <c r="H56" s="59">
        <f t="shared" si="21"/>
        <v>58767.848284890242</v>
      </c>
      <c r="I56" s="59">
        <f t="shared" si="21"/>
        <v>58767.848284890242</v>
      </c>
      <c r="J56" s="59">
        <f t="shared" si="21"/>
        <v>58767.848284890242</v>
      </c>
      <c r="K56" s="59">
        <f t="shared" si="21"/>
        <v>58767.848284890242</v>
      </c>
      <c r="L56" s="59">
        <f t="shared" si="21"/>
        <v>58767.848284890242</v>
      </c>
      <c r="M56" s="59">
        <f t="shared" si="21"/>
        <v>58767.848284890242</v>
      </c>
    </row>
    <row r="57" spans="2:13" x14ac:dyDescent="0.3">
      <c r="C57" s="66" t="s">
        <v>41</v>
      </c>
      <c r="D57" s="67">
        <f>D55-D56</f>
        <v>3032.1517151097578</v>
      </c>
      <c r="E57" s="67">
        <f t="shared" ref="E57:M57" si="22">E55-E56</f>
        <v>4886.1517151097578</v>
      </c>
      <c r="F57" s="67">
        <f t="shared" si="22"/>
        <v>6795.7717151097531</v>
      </c>
      <c r="G57" s="67">
        <f t="shared" si="22"/>
        <v>8762.6803151097483</v>
      </c>
      <c r="H57" s="67">
        <f t="shared" si="22"/>
        <v>10788.596173109741</v>
      </c>
      <c r="I57" s="67">
        <f t="shared" si="22"/>
        <v>12875.289506849738</v>
      </c>
      <c r="J57" s="67">
        <f t="shared" si="22"/>
        <v>-86527.308378024987</v>
      </c>
      <c r="K57" s="67">
        <f t="shared" si="22"/>
        <v>17238.356598366714</v>
      </c>
      <c r="L57" s="67">
        <f t="shared" si="22"/>
        <v>19518.54274486444</v>
      </c>
      <c r="M57" s="67">
        <f t="shared" si="22"/>
        <v>21867.13447575704</v>
      </c>
    </row>
    <row r="58" spans="2:13" x14ac:dyDescent="0.3">
      <c r="C58" s="62" t="s">
        <v>56</v>
      </c>
      <c r="D58" s="68">
        <f>$G$7*D53</f>
        <v>27037.5</v>
      </c>
      <c r="E58" s="68">
        <f t="shared" ref="E58:M58" si="23">$G$7*E53</f>
        <v>27848.625</v>
      </c>
      <c r="F58" s="68">
        <f t="shared" si="23"/>
        <v>28684.083749999998</v>
      </c>
      <c r="G58" s="68">
        <f t="shared" si="23"/>
        <v>29544.606262499998</v>
      </c>
      <c r="H58" s="68">
        <f t="shared" si="23"/>
        <v>30430.944450374995</v>
      </c>
      <c r="I58" s="68">
        <f t="shared" si="23"/>
        <v>31343.872783886243</v>
      </c>
      <c r="J58" s="68">
        <f t="shared" si="23"/>
        <v>32284.188967402835</v>
      </c>
      <c r="K58" s="68">
        <f t="shared" si="23"/>
        <v>33252.714636424913</v>
      </c>
      <c r="L58" s="68">
        <f t="shared" si="23"/>
        <v>34250.296075517668</v>
      </c>
      <c r="M58" s="68">
        <f t="shared" si="23"/>
        <v>35277.804957783184</v>
      </c>
    </row>
    <row r="59" spans="2:13" x14ac:dyDescent="0.3">
      <c r="C59" s="62" t="s">
        <v>60</v>
      </c>
      <c r="D59" s="60">
        <f t="shared" ref="D59:M59" si="24">D35*$G$7</f>
        <v>11372.899595109981</v>
      </c>
      <c r="E59" s="60">
        <f t="shared" si="24"/>
        <v>11372.899595109981</v>
      </c>
      <c r="F59" s="60">
        <f t="shared" si="24"/>
        <v>11372.899595109981</v>
      </c>
      <c r="G59" s="60">
        <f t="shared" si="24"/>
        <v>11372.899595109981</v>
      </c>
      <c r="H59" s="60">
        <f t="shared" si="24"/>
        <v>11372.899595109981</v>
      </c>
      <c r="I59" s="60">
        <f t="shared" si="24"/>
        <v>11372.899595109981</v>
      </c>
      <c r="J59" s="60">
        <f t="shared" si="24"/>
        <v>11372.899595109981</v>
      </c>
      <c r="K59" s="60">
        <f t="shared" si="24"/>
        <v>11372.899595109981</v>
      </c>
      <c r="L59" s="60">
        <f t="shared" si="24"/>
        <v>11372.899595109981</v>
      </c>
      <c r="M59" s="60">
        <f t="shared" si="24"/>
        <v>11372.899595109981</v>
      </c>
    </row>
    <row r="60" spans="2:13" x14ac:dyDescent="0.3">
      <c r="C60" s="63" t="s">
        <v>61</v>
      </c>
      <c r="D60" s="61">
        <f t="shared" ref="D60:M60" si="25">D27*$G$7</f>
        <v>14523.07996707084</v>
      </c>
      <c r="E60" s="61">
        <f t="shared" si="25"/>
        <v>14213.772172836103</v>
      </c>
      <c r="F60" s="61">
        <f t="shared" si="25"/>
        <v>13888.639604818703</v>
      </c>
      <c r="G60" s="61">
        <f t="shared" si="25"/>
        <v>13546.872637558372</v>
      </c>
      <c r="H60" s="61">
        <f t="shared" si="25"/>
        <v>13187.62022361972</v>
      </c>
      <c r="I60" s="61">
        <f t="shared" si="25"/>
        <v>12809.987774365371</v>
      </c>
      <c r="J60" s="61">
        <f t="shared" si="25"/>
        <v>12413.034932305443</v>
      </c>
      <c r="K60" s="61">
        <f t="shared" si="25"/>
        <v>11995.773229476181</v>
      </c>
      <c r="L60" s="61">
        <f t="shared" si="25"/>
        <v>11557.163626016812</v>
      </c>
      <c r="M60" s="61">
        <f t="shared" si="25"/>
        <v>11096.113922815304</v>
      </c>
    </row>
    <row r="61" spans="2:13" ht="14.5" thickBot="1" x14ac:dyDescent="0.35">
      <c r="C61" s="58" t="s">
        <v>48</v>
      </c>
      <c r="D61" s="48">
        <f>D57-D58+D60+D59</f>
        <v>1890.6312772905785</v>
      </c>
      <c r="E61" s="48">
        <f t="shared" ref="E61:M61" si="26">E57-E58+E60+E59</f>
        <v>2624.1984830558413</v>
      </c>
      <c r="F61" s="48">
        <f t="shared" si="26"/>
        <v>3373.2271650384391</v>
      </c>
      <c r="G61" s="48">
        <f t="shared" si="26"/>
        <v>4137.8462852781031</v>
      </c>
      <c r="H61" s="48">
        <f t="shared" si="26"/>
        <v>4918.1715414644477</v>
      </c>
      <c r="I61" s="48">
        <f t="shared" si="26"/>
        <v>5714.3040924388461</v>
      </c>
      <c r="J61" s="48">
        <f t="shared" si="26"/>
        <v>-95025.562818012404</v>
      </c>
      <c r="K61" s="48">
        <f t="shared" si="26"/>
        <v>7354.3147865279625</v>
      </c>
      <c r="L61" s="48">
        <f t="shared" si="26"/>
        <v>8198.3098904735652</v>
      </c>
      <c r="M61" s="48">
        <f t="shared" si="26"/>
        <v>9058.3430358991409</v>
      </c>
    </row>
    <row r="62" spans="2:13" ht="14.5" thickTop="1" x14ac:dyDescent="0.3"/>
    <row r="64" spans="2:13" x14ac:dyDescent="0.3">
      <c r="B64" s="1" t="s">
        <v>68</v>
      </c>
      <c r="C64" s="9">
        <f>D20+SUM(D17:M17)</f>
        <v>1395650.0376148657</v>
      </c>
    </row>
    <row r="65" spans="2:3" x14ac:dyDescent="0.3">
      <c r="B65" s="1" t="s">
        <v>65</v>
      </c>
      <c r="C65" s="9">
        <f>D20+SUM(D17:M17)-SUM(D35:M35)</f>
        <v>1070710.0491831519</v>
      </c>
    </row>
    <row r="66" spans="2:3" x14ac:dyDescent="0.3">
      <c r="B66" s="1" t="s">
        <v>66</v>
      </c>
      <c r="C66" s="9">
        <f>P18-C64</f>
        <v>248127.68387041311</v>
      </c>
    </row>
  </sheetData>
  <mergeCells count="12">
    <mergeCell ref="C50:M50"/>
    <mergeCell ref="D51:M51"/>
    <mergeCell ref="D33:M33"/>
    <mergeCell ref="O33:P33"/>
    <mergeCell ref="C10:M10"/>
    <mergeCell ref="C22:M22"/>
    <mergeCell ref="C32:M32"/>
    <mergeCell ref="D41:M41"/>
    <mergeCell ref="D11:M11"/>
    <mergeCell ref="O11:P11"/>
    <mergeCell ref="D23:M23"/>
    <mergeCell ref="O23:P23"/>
  </mergeCells>
  <pageMargins left="0.7" right="0.7" top="0.75" bottom="0.75" header="0.3" footer="0.3"/>
  <ignoredErrors>
    <ignoredError sqref="D56:M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U47"/>
  <sheetViews>
    <sheetView topLeftCell="B1" workbookViewId="0">
      <selection activeCell="J34" sqref="J34"/>
    </sheetView>
  </sheetViews>
  <sheetFormatPr defaultColWidth="8.7265625" defaultRowHeight="14" x14ac:dyDescent="0.3"/>
  <cols>
    <col min="1" max="1" width="8.7265625" style="1"/>
    <col min="2" max="2" width="9.6328125" style="1" bestFit="1" customWidth="1"/>
    <col min="3" max="3" width="8.7265625" style="1"/>
    <col min="4" max="4" width="13.90625" style="1" bestFit="1" customWidth="1"/>
    <col min="5" max="5" width="12.7265625" style="1" bestFit="1" customWidth="1"/>
    <col min="6" max="6" width="12.26953125" style="1" bestFit="1" customWidth="1"/>
    <col min="7" max="7" width="12.90625" style="1" customWidth="1"/>
    <col min="8" max="8" width="13.08984375" style="1" bestFit="1" customWidth="1"/>
    <col min="9" max="9" width="11.26953125" style="1" bestFit="1" customWidth="1"/>
    <col min="10" max="10" width="12" style="1" bestFit="1" customWidth="1"/>
    <col min="11" max="11" width="12.26953125" style="1" bestFit="1" customWidth="1"/>
    <col min="12" max="12" width="14.36328125" style="1" customWidth="1"/>
    <col min="13" max="13" width="10.26953125" style="1" bestFit="1" customWidth="1"/>
    <col min="14" max="14" width="18.08984375" style="1" bestFit="1" customWidth="1"/>
    <col min="15" max="15" width="12.08984375" style="1" bestFit="1" customWidth="1"/>
    <col min="16" max="16" width="10.453125" style="1" bestFit="1" customWidth="1"/>
    <col min="17" max="17" width="8.7265625" style="1"/>
    <col min="18" max="18" width="10.453125" style="1" bestFit="1" customWidth="1"/>
    <col min="19" max="19" width="9.90625" style="1" bestFit="1" customWidth="1"/>
    <col min="20" max="20" width="10.453125" style="1" bestFit="1" customWidth="1"/>
    <col min="21" max="21" width="9.26953125" style="1" bestFit="1" customWidth="1"/>
    <col min="22" max="16384" width="8.7265625" style="1"/>
  </cols>
  <sheetData>
    <row r="8" spans="2:21" ht="14.5" thickBot="1" x14ac:dyDescent="0.3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2:21" ht="14.5" thickTop="1" x14ac:dyDescent="0.3">
      <c r="C9" s="47"/>
      <c r="D9" s="71" t="s">
        <v>79</v>
      </c>
      <c r="E9" s="71" t="s">
        <v>80</v>
      </c>
      <c r="F9" s="71" t="s">
        <v>81</v>
      </c>
      <c r="G9" s="71" t="s">
        <v>82</v>
      </c>
      <c r="H9" s="71" t="s">
        <v>83</v>
      </c>
      <c r="I9" s="71" t="s">
        <v>84</v>
      </c>
      <c r="J9" s="71" t="s">
        <v>85</v>
      </c>
      <c r="K9" s="71" t="s">
        <v>86</v>
      </c>
      <c r="L9" s="71" t="s">
        <v>87</v>
      </c>
      <c r="M9" s="71" t="s">
        <v>88</v>
      </c>
      <c r="N9" s="71" t="s">
        <v>89</v>
      </c>
      <c r="O9" s="71" t="s">
        <v>90</v>
      </c>
      <c r="P9" s="71" t="s">
        <v>96</v>
      </c>
    </row>
    <row r="10" spans="2:21" x14ac:dyDescent="0.3">
      <c r="C10" s="47"/>
      <c r="D10" s="72"/>
      <c r="E10" s="72"/>
      <c r="F10" s="72"/>
      <c r="G10" s="72"/>
      <c r="H10" s="72"/>
      <c r="I10" s="72"/>
      <c r="J10" s="71" t="s">
        <v>91</v>
      </c>
      <c r="K10" s="72"/>
      <c r="L10" s="72"/>
      <c r="M10" s="72"/>
      <c r="N10" s="72" t="s">
        <v>92</v>
      </c>
      <c r="O10" s="72" t="s">
        <v>93</v>
      </c>
      <c r="P10" s="47"/>
    </row>
    <row r="11" spans="2:21" x14ac:dyDescent="0.3">
      <c r="C11" s="73" t="s">
        <v>94</v>
      </c>
      <c r="D11" s="73" t="s">
        <v>69</v>
      </c>
      <c r="E11" s="73" t="s">
        <v>4</v>
      </c>
      <c r="F11" s="73" t="s">
        <v>5</v>
      </c>
      <c r="G11" s="73" t="s">
        <v>6</v>
      </c>
      <c r="H11" s="73" t="s">
        <v>70</v>
      </c>
      <c r="I11" s="73" t="s">
        <v>76</v>
      </c>
      <c r="J11" s="73" t="s">
        <v>47</v>
      </c>
      <c r="K11" s="73" t="s">
        <v>77</v>
      </c>
      <c r="L11" s="73" t="s">
        <v>95</v>
      </c>
      <c r="M11" s="73" t="s">
        <v>78</v>
      </c>
      <c r="N11" s="73" t="s">
        <v>41</v>
      </c>
      <c r="O11" s="73" t="s">
        <v>48</v>
      </c>
      <c r="P11" s="73" t="s">
        <v>97</v>
      </c>
      <c r="R11" s="1" t="s">
        <v>6</v>
      </c>
      <c r="S11" s="1" t="s">
        <v>41</v>
      </c>
      <c r="T11" s="1" t="s">
        <v>47</v>
      </c>
      <c r="U11" s="1" t="s">
        <v>48</v>
      </c>
    </row>
    <row r="12" spans="2:21" x14ac:dyDescent="0.3">
      <c r="C12" s="74">
        <v>0</v>
      </c>
      <c r="D12" s="5">
        <f>proforma!D20</f>
        <v>1116981.2102340159</v>
      </c>
      <c r="E12" s="7"/>
      <c r="F12" s="7"/>
      <c r="G12" s="11">
        <f>-D12</f>
        <v>-1116981.2102340159</v>
      </c>
      <c r="H12" s="7"/>
      <c r="I12" s="7"/>
      <c r="J12" s="11">
        <f>G12</f>
        <v>-1116981.2102340159</v>
      </c>
      <c r="K12" s="5">
        <f>proforma!D25</f>
        <v>837735.9076755119</v>
      </c>
      <c r="L12" s="11">
        <f>-K12</f>
        <v>-837735.9076755119</v>
      </c>
      <c r="M12" s="7"/>
      <c r="N12" s="11">
        <f>-(D12-K12)</f>
        <v>-279245.30255850405</v>
      </c>
      <c r="O12" s="11">
        <f>N12</f>
        <v>-279245.30255850405</v>
      </c>
      <c r="P12" s="11">
        <f>L12-M12</f>
        <v>-837735.9076755119</v>
      </c>
      <c r="R12" s="19">
        <v>-1116981.2102340159</v>
      </c>
      <c r="S12" s="19">
        <v>-279245.30255850405</v>
      </c>
      <c r="T12" s="19">
        <v>-1116981.2102340159</v>
      </c>
      <c r="U12" s="19">
        <v>-279245.30255850405</v>
      </c>
    </row>
    <row r="13" spans="2:21" x14ac:dyDescent="0.3">
      <c r="B13" s="9"/>
      <c r="C13" s="75">
        <v>1</v>
      </c>
      <c r="D13" s="5">
        <f t="shared" ref="D13:D21" si="0">D12*(1+$E$27)</f>
        <v>1178065.490858247</v>
      </c>
      <c r="E13" s="5">
        <f>proforma!D16</f>
        <v>77250</v>
      </c>
      <c r="F13" s="5">
        <f>proforma!D17</f>
        <v>15450</v>
      </c>
      <c r="G13" s="11">
        <f>E13-F13</f>
        <v>61800</v>
      </c>
      <c r="H13" s="11">
        <f t="shared" ref="H13:H22" si="1">E13*$H$27</f>
        <v>27037.5</v>
      </c>
      <c r="I13" s="11">
        <f t="shared" ref="I13:I22" si="2">$H$27*($D$12*$H$30)/$H$31</f>
        <v>11372.899595109981</v>
      </c>
      <c r="J13" s="11">
        <f>G13-H13+I13</f>
        <v>46135.399595109979</v>
      </c>
      <c r="K13" s="5">
        <f>proforma!E25</f>
        <v>820462.5735822526</v>
      </c>
      <c r="L13" s="5">
        <f>proforma!$D$26</f>
        <v>58767.848284890242</v>
      </c>
      <c r="M13" s="5">
        <f>H27*proforma!D27</f>
        <v>14523.07996707084</v>
      </c>
      <c r="N13" s="11">
        <f>G13-L13</f>
        <v>3032.1517151097578</v>
      </c>
      <c r="O13" s="11">
        <f>J13-L13+M13</f>
        <v>1890.6312772905767</v>
      </c>
      <c r="P13" s="11">
        <f t="shared" ref="P13:P22" si="3">L13-M13</f>
        <v>44244.768317819398</v>
      </c>
      <c r="R13" s="19">
        <v>61800</v>
      </c>
      <c r="S13" s="19">
        <v>3032.1517151097578</v>
      </c>
      <c r="T13" s="19">
        <v>46135.399595109979</v>
      </c>
      <c r="U13" s="19">
        <v>1890.6312772905799</v>
      </c>
    </row>
    <row r="14" spans="2:21" x14ac:dyDescent="0.3">
      <c r="B14" s="9"/>
      <c r="C14" s="75">
        <v>2</v>
      </c>
      <c r="D14" s="5">
        <f t="shared" si="0"/>
        <v>1242490.2836640556</v>
      </c>
      <c r="E14" s="5">
        <f>proforma!E16</f>
        <v>79567.5</v>
      </c>
      <c r="F14" s="5">
        <f>proforma!E17</f>
        <v>15913.5</v>
      </c>
      <c r="G14" s="11">
        <f t="shared" ref="G14:G21" si="4">E14-F14</f>
        <v>63654</v>
      </c>
      <c r="H14" s="11">
        <f t="shared" si="1"/>
        <v>27848.625</v>
      </c>
      <c r="I14" s="11">
        <f t="shared" si="2"/>
        <v>11372.899595109981</v>
      </c>
      <c r="J14" s="11">
        <f t="shared" ref="J14:J21" si="5">G14-H14+I14</f>
        <v>47178.274595109979</v>
      </c>
      <c r="K14" s="5">
        <f>proforma!F25</f>
        <v>802305.50293403713</v>
      </c>
      <c r="L14" s="5">
        <f>proforma!$D$26</f>
        <v>58767.848284890242</v>
      </c>
      <c r="M14" s="5">
        <f>H27*proforma!E27</f>
        <v>14213.772172836103</v>
      </c>
      <c r="N14" s="11">
        <f t="shared" ref="N14:N21" si="6">G14-L14</f>
        <v>4886.1517151097578</v>
      </c>
      <c r="O14" s="11">
        <f t="shared" ref="O14:O21" si="7">J14-L14+M14</f>
        <v>2624.1984830558395</v>
      </c>
      <c r="P14" s="11">
        <f t="shared" si="3"/>
        <v>44554.076112054143</v>
      </c>
      <c r="R14" s="19">
        <v>63654</v>
      </c>
      <c r="S14" s="19">
        <v>4886.1517151097578</v>
      </c>
      <c r="T14" s="19">
        <v>47178.274595109979</v>
      </c>
      <c r="U14" s="19">
        <v>2624.1984830558431</v>
      </c>
    </row>
    <row r="15" spans="2:21" x14ac:dyDescent="0.3">
      <c r="B15" s="9"/>
      <c r="C15" s="75">
        <v>3</v>
      </c>
      <c r="D15" s="5">
        <f t="shared" si="0"/>
        <v>1310438.2710293175</v>
      </c>
      <c r="E15" s="5">
        <f>proforma!F16</f>
        <v>81954.524999999994</v>
      </c>
      <c r="F15" s="5">
        <f>proforma!F17</f>
        <v>16390.904999999999</v>
      </c>
      <c r="G15" s="11">
        <f t="shared" si="4"/>
        <v>65563.62</v>
      </c>
      <c r="H15" s="11">
        <f t="shared" si="1"/>
        <v>28684.083749999998</v>
      </c>
      <c r="I15" s="11">
        <f t="shared" si="2"/>
        <v>11372.899595109981</v>
      </c>
      <c r="J15" s="11">
        <f t="shared" si="5"/>
        <v>48252.435845109976</v>
      </c>
      <c r="K15" s="5">
        <f>proforma!G25</f>
        <v>783219.48209148576</v>
      </c>
      <c r="L15" s="5">
        <f>proforma!$D$26</f>
        <v>58767.848284890242</v>
      </c>
      <c r="M15" s="5">
        <f>H27*proforma!F27</f>
        <v>13888.639604818703</v>
      </c>
      <c r="N15" s="11">
        <f t="shared" si="6"/>
        <v>6795.7717151097531</v>
      </c>
      <c r="O15" s="11">
        <f t="shared" si="7"/>
        <v>3373.2271650384373</v>
      </c>
      <c r="P15" s="11">
        <f t="shared" si="3"/>
        <v>44879.208680071541</v>
      </c>
      <c r="R15" s="19">
        <v>65563.62</v>
      </c>
      <c r="S15" s="19">
        <v>6795.7717151097531</v>
      </c>
      <c r="T15" s="19">
        <v>48252.435845109983</v>
      </c>
      <c r="U15" s="19">
        <v>3373.2271650384414</v>
      </c>
    </row>
    <row r="16" spans="2:21" x14ac:dyDescent="0.3">
      <c r="B16" s="9"/>
      <c r="C16" s="75">
        <v>4</v>
      </c>
      <c r="D16" s="5">
        <f t="shared" si="0"/>
        <v>1382102.1256715248</v>
      </c>
      <c r="E16" s="5">
        <f>proforma!G16</f>
        <v>84413.160749999995</v>
      </c>
      <c r="F16" s="5">
        <f>proforma!G17</f>
        <v>16882.632150000001</v>
      </c>
      <c r="G16" s="11">
        <f t="shared" si="4"/>
        <v>67530.528599999991</v>
      </c>
      <c r="H16" s="11">
        <f t="shared" si="1"/>
        <v>29544.606262499998</v>
      </c>
      <c r="I16" s="11">
        <f t="shared" si="2"/>
        <v>11372.899595109981</v>
      </c>
      <c r="J16" s="11">
        <f t="shared" si="5"/>
        <v>49358.821932609972</v>
      </c>
      <c r="K16" s="5">
        <f>proforma!H25</f>
        <v>763156.9841996195</v>
      </c>
      <c r="L16" s="5">
        <f>proforma!$D$26</f>
        <v>58767.848284890242</v>
      </c>
      <c r="M16" s="5">
        <f>H27*proforma!G27</f>
        <v>13546.872637558372</v>
      </c>
      <c r="N16" s="11">
        <f t="shared" si="6"/>
        <v>8762.6803151097483</v>
      </c>
      <c r="O16" s="11">
        <f t="shared" si="7"/>
        <v>4137.8462852781013</v>
      </c>
      <c r="P16" s="11">
        <f t="shared" si="3"/>
        <v>45220.97564733187</v>
      </c>
      <c r="R16" s="19">
        <v>67530.528599999991</v>
      </c>
      <c r="S16" s="19">
        <v>8762.6803151097483</v>
      </c>
      <c r="T16" s="19">
        <v>49358.821932609979</v>
      </c>
      <c r="U16" s="19">
        <v>4137.8462852781049</v>
      </c>
    </row>
    <row r="17" spans="2:21" x14ac:dyDescent="0.3">
      <c r="B17" s="9"/>
      <c r="C17" s="75">
        <v>5</v>
      </c>
      <c r="D17" s="5">
        <f t="shared" si="0"/>
        <v>1457685.0569888549</v>
      </c>
      <c r="E17" s="5">
        <f>proforma!H16</f>
        <v>86945.555572499987</v>
      </c>
      <c r="F17" s="5">
        <f>proforma!H17</f>
        <v>17389.1111145</v>
      </c>
      <c r="G17" s="11">
        <f t="shared" si="4"/>
        <v>69556.444457999984</v>
      </c>
      <c r="H17" s="11">
        <f t="shared" si="1"/>
        <v>30430.944450374995</v>
      </c>
      <c r="I17" s="11">
        <f t="shared" si="2"/>
        <v>11372.899595109981</v>
      </c>
      <c r="J17" s="11">
        <f t="shared" si="5"/>
        <v>50498.399602734964</v>
      </c>
      <c r="K17" s="5">
        <f>proforma!I25</f>
        <v>742068.05083935708</v>
      </c>
      <c r="L17" s="5">
        <f>proforma!$D$26</f>
        <v>58767.848284890242</v>
      </c>
      <c r="M17" s="5">
        <f>H27*proforma!H27</f>
        <v>13187.62022361972</v>
      </c>
      <c r="N17" s="11">
        <f t="shared" si="6"/>
        <v>10788.596173109741</v>
      </c>
      <c r="O17" s="11">
        <f t="shared" si="7"/>
        <v>4918.1715414644423</v>
      </c>
      <c r="P17" s="11">
        <f t="shared" si="3"/>
        <v>45580.228061270522</v>
      </c>
      <c r="R17" s="19">
        <v>69556.444457999984</v>
      </c>
      <c r="S17" s="19">
        <v>10788.596173109741</v>
      </c>
      <c r="T17" s="19">
        <v>50498.399602734971</v>
      </c>
      <c r="U17" s="19">
        <v>4918.1715414644486</v>
      </c>
    </row>
    <row r="18" spans="2:21" x14ac:dyDescent="0.3">
      <c r="B18" s="9"/>
      <c r="C18" s="75">
        <v>6</v>
      </c>
      <c r="D18" s="5">
        <f t="shared" si="0"/>
        <v>1537401.3872789596</v>
      </c>
      <c r="E18" s="5">
        <f>proforma!I16</f>
        <v>89553.922239674983</v>
      </c>
      <c r="F18" s="5">
        <f>proforma!I17</f>
        <v>17910.784447934999</v>
      </c>
      <c r="G18" s="11">
        <f t="shared" si="4"/>
        <v>71643.13779173998</v>
      </c>
      <c r="H18" s="11">
        <f t="shared" si="1"/>
        <v>31343.872783886243</v>
      </c>
      <c r="I18" s="11">
        <f t="shared" si="2"/>
        <v>11372.899595109981</v>
      </c>
      <c r="J18" s="11">
        <f t="shared" si="5"/>
        <v>51672.16460296372</v>
      </c>
      <c r="K18" s="5">
        <f>proforma!J25</f>
        <v>719900.16762408218</v>
      </c>
      <c r="L18" s="5">
        <f>proforma!$D$26</f>
        <v>58767.848284890242</v>
      </c>
      <c r="M18" s="5">
        <f>H27*proforma!I27</f>
        <v>12809.987774365371</v>
      </c>
      <c r="N18" s="11">
        <f t="shared" si="6"/>
        <v>12875.289506849738</v>
      </c>
      <c r="O18" s="11">
        <f t="shared" si="7"/>
        <v>5714.3040924388479</v>
      </c>
      <c r="P18" s="11">
        <f t="shared" si="3"/>
        <v>45957.860510524872</v>
      </c>
      <c r="R18" s="19">
        <v>71643.13779173998</v>
      </c>
      <c r="S18" s="19">
        <v>12875.289506849738</v>
      </c>
      <c r="T18" s="19">
        <v>51672.16460296372</v>
      </c>
      <c r="U18" s="19">
        <v>5714.3040924388479</v>
      </c>
    </row>
    <row r="19" spans="2:21" x14ac:dyDescent="0.3">
      <c r="B19" s="9"/>
      <c r="C19" s="75">
        <v>7</v>
      </c>
      <c r="D19" s="5">
        <f t="shared" si="0"/>
        <v>1621477.1594693935</v>
      </c>
      <c r="E19" s="5">
        <f>proforma!J16</f>
        <v>92240.539906865248</v>
      </c>
      <c r="F19" s="5">
        <f>proforma!J17</f>
        <v>120000</v>
      </c>
      <c r="G19" s="11">
        <f t="shared" si="4"/>
        <v>-27759.460093134752</v>
      </c>
      <c r="H19" s="11">
        <f t="shared" si="1"/>
        <v>32284.188967402835</v>
      </c>
      <c r="I19" s="11">
        <f t="shared" si="2"/>
        <v>11372.899595109981</v>
      </c>
      <c r="J19" s="11">
        <f t="shared" si="5"/>
        <v>-48670.749465427609</v>
      </c>
      <c r="K19" s="5">
        <f>proforma!K25</f>
        <v>696598.1334314933</v>
      </c>
      <c r="L19" s="5">
        <f>proforma!$D$26</f>
        <v>58767.848284890242</v>
      </c>
      <c r="M19" s="5">
        <f>H27*proforma!J27</f>
        <v>12413.034932305443</v>
      </c>
      <c r="N19" s="11">
        <f t="shared" si="6"/>
        <v>-86527.308378024987</v>
      </c>
      <c r="O19" s="11">
        <f t="shared" si="7"/>
        <v>-95025.562818012419</v>
      </c>
      <c r="P19" s="11">
        <f t="shared" si="3"/>
        <v>46354.813352584795</v>
      </c>
      <c r="R19" s="19">
        <v>-27759.460093134752</v>
      </c>
      <c r="S19" s="19">
        <v>-86527.308378024987</v>
      </c>
      <c r="T19" s="19">
        <v>-48670.749465427609</v>
      </c>
      <c r="U19" s="19">
        <v>-95025.562818012404</v>
      </c>
    </row>
    <row r="20" spans="2:21" x14ac:dyDescent="0.3">
      <c r="B20" s="9"/>
      <c r="C20" s="75">
        <v>8</v>
      </c>
      <c r="D20" s="5">
        <f t="shared" si="0"/>
        <v>1710150.7780829589</v>
      </c>
      <c r="E20" s="5">
        <f>proforma!K16</f>
        <v>95007.756104071188</v>
      </c>
      <c r="F20" s="5">
        <f>proforma!K17</f>
        <v>19001.551220814239</v>
      </c>
      <c r="G20" s="11">
        <f t="shared" si="4"/>
        <v>76006.204883256956</v>
      </c>
      <c r="H20" s="11">
        <f t="shared" si="1"/>
        <v>33252.714636424913</v>
      </c>
      <c r="I20" s="11">
        <f t="shared" si="2"/>
        <v>11372.899595109981</v>
      </c>
      <c r="J20" s="11">
        <f t="shared" si="5"/>
        <v>54126.389841942022</v>
      </c>
      <c r="K20" s="5">
        <f>proforma!L25</f>
        <v>672103.92294510652</v>
      </c>
      <c r="L20" s="5">
        <f>proforma!$D$26</f>
        <v>58767.848284890242</v>
      </c>
      <c r="M20" s="5">
        <f>H27*proforma!K27</f>
        <v>11995.773229476181</v>
      </c>
      <c r="N20" s="11">
        <f t="shared" si="6"/>
        <v>17238.356598366714</v>
      </c>
      <c r="O20" s="11">
        <f t="shared" si="7"/>
        <v>7354.3147865279607</v>
      </c>
      <c r="P20" s="11">
        <f t="shared" si="3"/>
        <v>46772.075055414061</v>
      </c>
      <c r="R20" s="19">
        <v>76006.204883256956</v>
      </c>
      <c r="S20" s="19">
        <v>17238.356598366714</v>
      </c>
      <c r="T20" s="19">
        <v>54126.389841942022</v>
      </c>
      <c r="U20" s="19">
        <v>7354.3147865279625</v>
      </c>
    </row>
    <row r="21" spans="2:21" x14ac:dyDescent="0.3">
      <c r="B21" s="9"/>
      <c r="C21" s="75">
        <v>9</v>
      </c>
      <c r="D21" s="5">
        <f t="shared" si="0"/>
        <v>1803673.6852554805</v>
      </c>
      <c r="E21" s="5">
        <f>proforma!L16</f>
        <v>97857.988787193346</v>
      </c>
      <c r="F21" s="5">
        <f>proforma!L17</f>
        <v>19571.597757438671</v>
      </c>
      <c r="G21" s="11">
        <f t="shared" si="4"/>
        <v>78286.391029754683</v>
      </c>
      <c r="H21" s="11">
        <f t="shared" si="1"/>
        <v>34250.296075517668</v>
      </c>
      <c r="I21" s="11">
        <f t="shared" si="2"/>
        <v>11372.899595109981</v>
      </c>
      <c r="J21" s="11">
        <f t="shared" si="5"/>
        <v>55408.994549346993</v>
      </c>
      <c r="K21" s="5">
        <f>proforma!M25</f>
        <v>646356.5421631214</v>
      </c>
      <c r="L21" s="5">
        <f>proforma!$D$26</f>
        <v>58767.848284890242</v>
      </c>
      <c r="M21" s="5">
        <f>H27*proforma!L27</f>
        <v>11557.163626016812</v>
      </c>
      <c r="N21" s="11">
        <f t="shared" si="6"/>
        <v>19518.54274486444</v>
      </c>
      <c r="O21" s="11">
        <f t="shared" si="7"/>
        <v>8198.3098904735634</v>
      </c>
      <c r="P21" s="11">
        <f t="shared" si="3"/>
        <v>47210.684658873433</v>
      </c>
      <c r="R21" s="19">
        <v>78286.391029754683</v>
      </c>
      <c r="S21" s="19">
        <v>19518.54274486444</v>
      </c>
      <c r="T21" s="19">
        <v>55408.994549346993</v>
      </c>
      <c r="U21" s="19">
        <v>8198.3098904735634</v>
      </c>
    </row>
    <row r="22" spans="2:21" x14ac:dyDescent="0.3">
      <c r="C22" s="76">
        <v>10</v>
      </c>
      <c r="D22" s="77">
        <f>proforma!P13</f>
        <v>1730292.3384055567</v>
      </c>
      <c r="E22" s="77">
        <f>proforma!M16</f>
        <v>100793.72845080911</v>
      </c>
      <c r="F22" s="77">
        <f>proforma!M17</f>
        <v>20158.745690161824</v>
      </c>
      <c r="G22" s="53">
        <f>E22-F22+proforma!P18</f>
        <v>1724412.7042459261</v>
      </c>
      <c r="H22" s="53">
        <f t="shared" si="1"/>
        <v>35277.804957783184</v>
      </c>
      <c r="I22" s="53">
        <f t="shared" si="2"/>
        <v>11372.899595109981</v>
      </c>
      <c r="J22" s="53">
        <f>G22-H22+I22-proforma!P37</f>
        <v>1582053.6491947626</v>
      </c>
      <c r="K22" s="77">
        <f>proforma!M29</f>
        <v>619291.87651484634</v>
      </c>
      <c r="L22" s="77">
        <f>proforma!$D$26+K22</f>
        <v>678059.72479973664</v>
      </c>
      <c r="M22" s="77">
        <f>H27*proforma!M27</f>
        <v>11096.113922815304</v>
      </c>
      <c r="N22" s="53">
        <f>G22-L22</f>
        <v>1046352.9794461895</v>
      </c>
      <c r="O22" s="53">
        <f>J22-L22+M22</f>
        <v>915090.03831784124</v>
      </c>
      <c r="P22" s="53">
        <f t="shared" si="3"/>
        <v>666963.61087692133</v>
      </c>
      <c r="R22" s="19">
        <v>1724412.7042459261</v>
      </c>
      <c r="S22" s="19">
        <v>1046352.9794461895</v>
      </c>
      <c r="T22" s="19">
        <v>1582053.6491947623</v>
      </c>
      <c r="U22" s="19">
        <v>915090.03831784113</v>
      </c>
    </row>
    <row r="23" spans="2:21" ht="14.5" thickBot="1" x14ac:dyDescent="0.35">
      <c r="C23" s="106" t="s">
        <v>42</v>
      </c>
      <c r="D23" s="107"/>
      <c r="E23" s="107"/>
      <c r="F23" s="107"/>
      <c r="G23" s="108">
        <f>IRR(G12:G22)</f>
        <v>8.6000000000000076E-2</v>
      </c>
      <c r="H23" s="109"/>
      <c r="I23" s="109"/>
      <c r="J23" s="108">
        <f>IRR(J12:J22)</f>
        <v>6.4348610435227327E-2</v>
      </c>
      <c r="K23" s="107"/>
      <c r="L23" s="108">
        <f>IRR(L12:L22)</f>
        <v>4.9357299241209018E-2</v>
      </c>
      <c r="M23" s="107"/>
      <c r="N23" s="108">
        <f>IRR(N12:N22)</f>
        <v>0.14337597856611972</v>
      </c>
      <c r="O23" s="108">
        <f>IRR(O12:O22)</f>
        <v>0.11712150105239405</v>
      </c>
      <c r="P23" s="108">
        <f>IRR(P12:P22)</f>
        <v>3.2077787929711166E-2</v>
      </c>
    </row>
    <row r="24" spans="2:21" ht="14.5" thickTop="1" x14ac:dyDescent="0.3"/>
    <row r="27" spans="2:21" x14ac:dyDescent="0.3">
      <c r="D27" s="1" t="s">
        <v>67</v>
      </c>
      <c r="E27" s="78">
        <v>5.4686936597110353E-2</v>
      </c>
      <c r="G27" s="1" t="s">
        <v>75</v>
      </c>
      <c r="H27" s="24">
        <f>proforma!G7</f>
        <v>0.35</v>
      </c>
      <c r="J27" s="1" t="s">
        <v>100</v>
      </c>
      <c r="K27" s="1" t="s">
        <v>98</v>
      </c>
      <c r="L27" s="79">
        <f>O23/N23</f>
        <v>0.81688370830112189</v>
      </c>
      <c r="P27" s="9"/>
    </row>
    <row r="28" spans="2:21" x14ac:dyDescent="0.3">
      <c r="G28" s="80" t="s">
        <v>71</v>
      </c>
      <c r="H28" s="79">
        <v>0.15</v>
      </c>
      <c r="K28" s="1" t="s">
        <v>99</v>
      </c>
      <c r="L28" s="79">
        <f>J23/G23</f>
        <v>0.74823965622357291</v>
      </c>
    </row>
    <row r="29" spans="2:21" x14ac:dyDescent="0.3">
      <c r="G29" s="80" t="s">
        <v>72</v>
      </c>
      <c r="H29" s="79">
        <v>0.25</v>
      </c>
    </row>
    <row r="30" spans="2:21" x14ac:dyDescent="0.3">
      <c r="G30" s="1" t="s">
        <v>73</v>
      </c>
      <c r="H30" s="24">
        <v>0.8</v>
      </c>
      <c r="J30" s="1" t="s">
        <v>101</v>
      </c>
      <c r="K30" s="1" t="s">
        <v>98</v>
      </c>
      <c r="L30" s="79">
        <f>1-L27</f>
        <v>0.18311629169887811</v>
      </c>
      <c r="N30" s="79"/>
    </row>
    <row r="31" spans="2:21" x14ac:dyDescent="0.3">
      <c r="G31" s="1" t="s">
        <v>74</v>
      </c>
      <c r="H31" s="1">
        <v>27.5</v>
      </c>
      <c r="K31" s="1" t="s">
        <v>99</v>
      </c>
      <c r="L31" s="79">
        <f>1-L28</f>
        <v>0.25176034377642709</v>
      </c>
    </row>
    <row r="35" spans="5:17" x14ac:dyDescent="0.3">
      <c r="L35" s="1" t="s">
        <v>102</v>
      </c>
    </row>
    <row r="36" spans="5:17" x14ac:dyDescent="0.3">
      <c r="K36" s="24" t="s">
        <v>112</v>
      </c>
      <c r="L36" s="24">
        <v>0.25176034377642709</v>
      </c>
    </row>
    <row r="37" spans="5:17" x14ac:dyDescent="0.3">
      <c r="K37" s="24">
        <v>0.2</v>
      </c>
      <c r="L37" s="24">
        <v>0.24030797958657946</v>
      </c>
    </row>
    <row r="38" spans="5:17" x14ac:dyDescent="0.3">
      <c r="K38" s="24">
        <v>0.4</v>
      </c>
      <c r="L38" s="24">
        <v>0.22545877452676588</v>
      </c>
    </row>
    <row r="39" spans="5:17" x14ac:dyDescent="0.3">
      <c r="K39" s="24">
        <v>0.6</v>
      </c>
      <c r="L39" s="24">
        <v>0.20504476237202285</v>
      </c>
    </row>
    <row r="40" spans="5:17" x14ac:dyDescent="0.3">
      <c r="K40" s="24">
        <v>0.8</v>
      </c>
      <c r="L40" s="24">
        <v>0.17358621458412038</v>
      </c>
    </row>
    <row r="41" spans="5:17" x14ac:dyDescent="0.3">
      <c r="K41" s="24">
        <v>0.9</v>
      </c>
      <c r="L41" s="24">
        <v>0.14804355818534076</v>
      </c>
    </row>
    <row r="44" spans="5:17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Q44" s="25"/>
    </row>
    <row r="45" spans="5:17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Q45" s="25"/>
    </row>
    <row r="46" spans="5:17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Q46" s="25"/>
    </row>
    <row r="47" spans="5:17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Q4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AC303"/>
  <sheetViews>
    <sheetView workbookViewId="0">
      <selection activeCell="A22" sqref="A22"/>
    </sheetView>
  </sheetViews>
  <sheetFormatPr defaultColWidth="8.7265625" defaultRowHeight="14" x14ac:dyDescent="0.3"/>
  <cols>
    <col min="1" max="2" width="8.7265625" style="1"/>
    <col min="3" max="3" width="21.7265625" style="1" bestFit="1" customWidth="1"/>
    <col min="4" max="4" width="14" style="1" bestFit="1" customWidth="1"/>
    <col min="5" max="6" width="8.7265625" style="1"/>
    <col min="7" max="7" width="23.90625" style="1" bestFit="1" customWidth="1"/>
    <col min="8" max="8" width="10.90625" style="1" bestFit="1" customWidth="1"/>
    <col min="9" max="9" width="10.08984375" style="1" bestFit="1" customWidth="1"/>
    <col min="10" max="10" width="9.453125" style="1" bestFit="1" customWidth="1"/>
    <col min="11" max="11" width="12.08984375" style="1" bestFit="1" customWidth="1"/>
    <col min="12" max="13" width="8.7265625" style="1"/>
    <col min="14" max="14" width="24.90625" style="1" bestFit="1" customWidth="1"/>
    <col min="15" max="15" width="12" style="1" bestFit="1" customWidth="1"/>
    <col min="16" max="16" width="21.7265625" style="1" bestFit="1" customWidth="1"/>
    <col min="17" max="17" width="12.08984375" style="1" bestFit="1" customWidth="1"/>
    <col min="18" max="18" width="21.90625" style="1" bestFit="1" customWidth="1"/>
    <col min="19" max="19" width="8.7265625" style="1"/>
    <col min="20" max="20" width="22.90625" style="1" bestFit="1" customWidth="1"/>
    <col min="21" max="21" width="11.26953125" style="1" bestFit="1" customWidth="1"/>
    <col min="22" max="22" width="11.453125" style="1" bestFit="1" customWidth="1"/>
    <col min="23" max="24" width="11.08984375" style="1" customWidth="1"/>
    <col min="25" max="25" width="13.08984375" style="1" customWidth="1"/>
    <col min="26" max="28" width="8.7265625" style="1"/>
    <col min="29" max="29" width="9.90625" style="1" bestFit="1" customWidth="1"/>
    <col min="30" max="16384" width="8.7265625" style="1"/>
  </cols>
  <sheetData>
    <row r="1" spans="3:29" ht="14.5" thickBot="1" x14ac:dyDescent="0.35">
      <c r="T1" s="87"/>
      <c r="U1" s="88"/>
      <c r="V1" s="87"/>
      <c r="W1" s="87"/>
      <c r="X1" s="87"/>
      <c r="Y1" s="87"/>
    </row>
    <row r="2" spans="3:29" ht="14.5" thickTop="1" x14ac:dyDescent="0.3">
      <c r="C2" s="1" t="s">
        <v>34</v>
      </c>
      <c r="D2" s="19">
        <f>proforma!D20</f>
        <v>1116981.2102340159</v>
      </c>
      <c r="T2" s="28" t="s">
        <v>10</v>
      </c>
      <c r="U2" s="28"/>
      <c r="V2" s="7"/>
      <c r="W2" s="7"/>
      <c r="X2" s="7"/>
      <c r="Y2" s="7"/>
      <c r="AC2" s="1" t="s">
        <v>40</v>
      </c>
    </row>
    <row r="3" spans="3:29" x14ac:dyDescent="0.3">
      <c r="C3" s="1" t="s">
        <v>19</v>
      </c>
      <c r="D3" s="24">
        <f>proforma!J3</f>
        <v>0.75</v>
      </c>
      <c r="F3" s="1" t="s">
        <v>31</v>
      </c>
      <c r="G3" s="1" t="s">
        <v>25</v>
      </c>
      <c r="H3" s="1" t="s">
        <v>27</v>
      </c>
      <c r="I3" s="1" t="s">
        <v>28</v>
      </c>
      <c r="J3" s="1" t="s">
        <v>29</v>
      </c>
      <c r="K3" s="1" t="s">
        <v>30</v>
      </c>
      <c r="T3" s="56" t="s">
        <v>20</v>
      </c>
      <c r="U3" s="5">
        <f>D4</f>
        <v>837735.9076755119</v>
      </c>
      <c r="V3" s="7"/>
      <c r="W3" s="7"/>
      <c r="X3" s="7"/>
      <c r="Y3" s="7"/>
      <c r="AB3" s="1">
        <v>0</v>
      </c>
      <c r="AC3" s="9">
        <f>G4</f>
        <v>837735.9076755119</v>
      </c>
    </row>
    <row r="4" spans="3:29" x14ac:dyDescent="0.3">
      <c r="C4" s="1" t="s">
        <v>20</v>
      </c>
      <c r="D4" s="19">
        <f>D2*D3</f>
        <v>837735.9076755119</v>
      </c>
      <c r="F4" s="1">
        <v>1</v>
      </c>
      <c r="G4" s="9">
        <f>D4</f>
        <v>837735.9076755119</v>
      </c>
      <c r="H4" s="26">
        <f>$D$10</f>
        <v>4897.3206904075205</v>
      </c>
      <c r="I4" s="26">
        <f>$D$6*G4</f>
        <v>3490.5662819812997</v>
      </c>
      <c r="J4" s="26">
        <f>H4-I4</f>
        <v>1406.7544084262208</v>
      </c>
      <c r="K4" s="26">
        <f>G4-J4</f>
        <v>836329.15326708567</v>
      </c>
      <c r="T4" s="56" t="s">
        <v>21</v>
      </c>
      <c r="U4" s="32">
        <f>D5</f>
        <v>0.05</v>
      </c>
      <c r="V4" s="7"/>
      <c r="W4" s="7"/>
      <c r="X4" s="7"/>
      <c r="Y4" s="7"/>
      <c r="AB4" s="1">
        <v>1</v>
      </c>
      <c r="AC4" s="26">
        <f>K4</f>
        <v>836329.15326708567</v>
      </c>
    </row>
    <row r="5" spans="3:29" x14ac:dyDescent="0.3">
      <c r="C5" s="1" t="s">
        <v>21</v>
      </c>
      <c r="D5" s="25">
        <f>proforma!J4</f>
        <v>0.05</v>
      </c>
      <c r="F5" s="1">
        <v>2</v>
      </c>
      <c r="G5" s="9">
        <f>K4</f>
        <v>836329.15326708567</v>
      </c>
      <c r="H5" s="26">
        <f t="shared" ref="H5:H68" si="0">$D$10</f>
        <v>4897.3206904075205</v>
      </c>
      <c r="I5" s="26">
        <f t="shared" ref="I5:I68" si="1">$D$6*G5</f>
        <v>3484.7048052795235</v>
      </c>
      <c r="J5" s="26">
        <f t="shared" ref="J5:J68" si="2">H5-I5</f>
        <v>1412.615885127997</v>
      </c>
      <c r="K5" s="26">
        <f t="shared" ref="K5:K68" si="3">G5-J5</f>
        <v>834916.53738195763</v>
      </c>
      <c r="T5" s="56" t="s">
        <v>22</v>
      </c>
      <c r="U5" s="32">
        <f>D6</f>
        <v>4.1666666666666666E-3</v>
      </c>
      <c r="V5" s="7"/>
      <c r="W5" s="7"/>
      <c r="X5" s="7"/>
      <c r="Y5" s="7"/>
      <c r="AB5" s="1">
        <v>2</v>
      </c>
      <c r="AC5" s="26">
        <f t="shared" ref="AC5:AC68" si="4">K5</f>
        <v>834916.53738195763</v>
      </c>
    </row>
    <row r="6" spans="3:29" x14ac:dyDescent="0.3">
      <c r="C6" s="1" t="s">
        <v>22</v>
      </c>
      <c r="D6" s="25">
        <f>D5/12</f>
        <v>4.1666666666666666E-3</v>
      </c>
      <c r="F6" s="1">
        <v>3</v>
      </c>
      <c r="G6" s="9">
        <f t="shared" ref="G6:G69" si="5">K5</f>
        <v>834916.53738195763</v>
      </c>
      <c r="H6" s="26">
        <f t="shared" si="0"/>
        <v>4897.3206904075205</v>
      </c>
      <c r="I6" s="26">
        <f t="shared" si="1"/>
        <v>3478.8189057581567</v>
      </c>
      <c r="J6" s="26">
        <f t="shared" si="2"/>
        <v>1418.5017846493638</v>
      </c>
      <c r="K6" s="26">
        <f t="shared" si="3"/>
        <v>833498.03559730831</v>
      </c>
      <c r="T6" s="56" t="s">
        <v>109</v>
      </c>
      <c r="U6" s="7">
        <f>D7</f>
        <v>25</v>
      </c>
      <c r="V6" s="7"/>
      <c r="W6" s="7"/>
      <c r="X6" s="7"/>
      <c r="Y6" s="7"/>
      <c r="AB6" s="1">
        <v>3</v>
      </c>
      <c r="AC6" s="26">
        <f t="shared" si="4"/>
        <v>833498.03559730831</v>
      </c>
    </row>
    <row r="7" spans="3:29" ht="14.5" thickBot="1" x14ac:dyDescent="0.35">
      <c r="C7" s="1" t="s">
        <v>23</v>
      </c>
      <c r="D7" s="1">
        <f>proforma!J5</f>
        <v>25</v>
      </c>
      <c r="F7" s="1">
        <v>4</v>
      </c>
      <c r="G7" s="9">
        <f t="shared" si="5"/>
        <v>833498.03559730831</v>
      </c>
      <c r="H7" s="26">
        <f t="shared" si="0"/>
        <v>4897.3206904075205</v>
      </c>
      <c r="I7" s="26">
        <f t="shared" si="1"/>
        <v>3472.9084816554514</v>
      </c>
      <c r="J7" s="26">
        <f t="shared" si="2"/>
        <v>1424.4122087520691</v>
      </c>
      <c r="K7" s="26">
        <f t="shared" si="3"/>
        <v>832073.62338855618</v>
      </c>
      <c r="T7" s="58" t="s">
        <v>110</v>
      </c>
      <c r="U7" s="8">
        <f>D8</f>
        <v>300</v>
      </c>
      <c r="V7" s="7"/>
      <c r="W7" s="7"/>
      <c r="X7" s="7"/>
      <c r="Y7" s="7"/>
      <c r="AB7" s="1">
        <v>4</v>
      </c>
      <c r="AC7" s="26">
        <f t="shared" si="4"/>
        <v>832073.62338855618</v>
      </c>
    </row>
    <row r="8" spans="3:29" ht="15" thickTop="1" thickBot="1" x14ac:dyDescent="0.35">
      <c r="C8" s="1" t="s">
        <v>24</v>
      </c>
      <c r="D8" s="1">
        <f>D7*12</f>
        <v>300</v>
      </c>
      <c r="F8" s="1">
        <v>5</v>
      </c>
      <c r="G8" s="9">
        <f t="shared" si="5"/>
        <v>832073.62338855618</v>
      </c>
      <c r="H8" s="26">
        <f t="shared" si="0"/>
        <v>4897.3206904075205</v>
      </c>
      <c r="I8" s="26">
        <f t="shared" si="1"/>
        <v>3466.9734307856506</v>
      </c>
      <c r="J8" s="26">
        <f t="shared" si="2"/>
        <v>1430.3472596218699</v>
      </c>
      <c r="K8" s="26">
        <f t="shared" si="3"/>
        <v>830643.27612893435</v>
      </c>
      <c r="T8" s="8"/>
      <c r="U8" s="8"/>
      <c r="V8" s="8"/>
      <c r="W8" s="8"/>
      <c r="X8" s="8"/>
      <c r="Y8" s="8"/>
      <c r="AB8" s="1">
        <v>5</v>
      </c>
      <c r="AC8" s="26">
        <f t="shared" si="4"/>
        <v>830643.27612893435</v>
      </c>
    </row>
    <row r="9" spans="3:29" ht="14.5" thickTop="1" x14ac:dyDescent="0.3">
      <c r="F9" s="1">
        <v>6</v>
      </c>
      <c r="G9" s="9">
        <f t="shared" si="5"/>
        <v>830643.27612893435</v>
      </c>
      <c r="H9" s="26">
        <f t="shared" si="0"/>
        <v>4897.3206904075205</v>
      </c>
      <c r="I9" s="26">
        <f t="shared" si="1"/>
        <v>3461.0136505372266</v>
      </c>
      <c r="J9" s="26">
        <f t="shared" si="2"/>
        <v>1436.3070398702939</v>
      </c>
      <c r="K9" s="26">
        <f t="shared" si="3"/>
        <v>829206.96908906405</v>
      </c>
      <c r="T9" s="28" t="s">
        <v>31</v>
      </c>
      <c r="U9" s="28" t="s">
        <v>35</v>
      </c>
      <c r="V9" s="28" t="s">
        <v>36</v>
      </c>
      <c r="W9" s="28" t="s">
        <v>37</v>
      </c>
      <c r="X9" s="28" t="s">
        <v>38</v>
      </c>
      <c r="Y9" s="28" t="s">
        <v>39</v>
      </c>
      <c r="AB9" s="1">
        <v>6</v>
      </c>
      <c r="AC9" s="26">
        <f t="shared" si="4"/>
        <v>829206.96908906405</v>
      </c>
    </row>
    <row r="10" spans="3:29" x14ac:dyDescent="0.3">
      <c r="C10" s="1" t="s">
        <v>26</v>
      </c>
      <c r="D10" s="26">
        <f>-PMT(D6,D8,D4,0)</f>
        <v>4897.3206904075205</v>
      </c>
      <c r="F10" s="1">
        <v>7</v>
      </c>
      <c r="G10" s="9">
        <f t="shared" si="5"/>
        <v>829206.96908906405</v>
      </c>
      <c r="H10" s="26">
        <f t="shared" si="0"/>
        <v>4897.3206904075205</v>
      </c>
      <c r="I10" s="26">
        <f t="shared" si="1"/>
        <v>3455.0290378711002</v>
      </c>
      <c r="J10" s="26">
        <f t="shared" si="2"/>
        <v>1442.2916525364203</v>
      </c>
      <c r="K10" s="26">
        <f t="shared" si="3"/>
        <v>827764.67743652768</v>
      </c>
      <c r="T10" s="29">
        <v>1</v>
      </c>
      <c r="U10" s="5">
        <f>G4</f>
        <v>837735.9076755119</v>
      </c>
      <c r="V10" s="5">
        <f t="shared" ref="V10:Y10" si="6">H4</f>
        <v>4897.3206904075205</v>
      </c>
      <c r="W10" s="5">
        <f t="shared" si="6"/>
        <v>3490.5662819812997</v>
      </c>
      <c r="X10" s="5">
        <f t="shared" si="6"/>
        <v>1406.7544084262208</v>
      </c>
      <c r="Y10" s="5">
        <f t="shared" si="6"/>
        <v>836329.15326708567</v>
      </c>
      <c r="AB10" s="1">
        <v>7</v>
      </c>
      <c r="AC10" s="26">
        <f t="shared" si="4"/>
        <v>827764.67743652768</v>
      </c>
    </row>
    <row r="11" spans="3:29" x14ac:dyDescent="0.3">
      <c r="F11" s="1">
        <v>8</v>
      </c>
      <c r="G11" s="9">
        <f t="shared" si="5"/>
        <v>827764.67743652768</v>
      </c>
      <c r="H11" s="26">
        <f t="shared" si="0"/>
        <v>4897.3206904075205</v>
      </c>
      <c r="I11" s="26">
        <f t="shared" si="1"/>
        <v>3449.0194893188655</v>
      </c>
      <c r="J11" s="26">
        <f t="shared" si="2"/>
        <v>1448.301201088655</v>
      </c>
      <c r="K11" s="26">
        <f t="shared" si="3"/>
        <v>826316.37623543898</v>
      </c>
      <c r="T11" s="29">
        <v>2</v>
      </c>
      <c r="U11" s="5">
        <f t="shared" ref="U11:U14" si="7">G5</f>
        <v>836329.15326708567</v>
      </c>
      <c r="V11" s="5">
        <f t="shared" ref="V11:V14" si="8">H5</f>
        <v>4897.3206904075205</v>
      </c>
      <c r="W11" s="5">
        <f t="shared" ref="W11:W14" si="9">I5</f>
        <v>3484.7048052795235</v>
      </c>
      <c r="X11" s="5">
        <f t="shared" ref="X11:X14" si="10">J5</f>
        <v>1412.615885127997</v>
      </c>
      <c r="Y11" s="5">
        <f t="shared" ref="Y11:Y14" si="11">K5</f>
        <v>834916.53738195763</v>
      </c>
      <c r="AB11" s="1">
        <v>8</v>
      </c>
      <c r="AC11" s="26">
        <f t="shared" si="4"/>
        <v>826316.37623543898</v>
      </c>
    </row>
    <row r="12" spans="3:29" x14ac:dyDescent="0.3">
      <c r="F12" s="1">
        <v>9</v>
      </c>
      <c r="G12" s="9">
        <f t="shared" si="5"/>
        <v>826316.37623543898</v>
      </c>
      <c r="H12" s="26">
        <f t="shared" si="0"/>
        <v>4897.3206904075205</v>
      </c>
      <c r="I12" s="26">
        <f t="shared" si="1"/>
        <v>3442.9849009809955</v>
      </c>
      <c r="J12" s="26">
        <f t="shared" si="2"/>
        <v>1454.335789426525</v>
      </c>
      <c r="K12" s="26">
        <f t="shared" si="3"/>
        <v>824862.0404460124</v>
      </c>
      <c r="T12" s="29">
        <v>3</v>
      </c>
      <c r="U12" s="5">
        <f t="shared" si="7"/>
        <v>834916.53738195763</v>
      </c>
      <c r="V12" s="5">
        <f t="shared" si="8"/>
        <v>4897.3206904075205</v>
      </c>
      <c r="W12" s="5">
        <f t="shared" si="9"/>
        <v>3478.8189057581567</v>
      </c>
      <c r="X12" s="5">
        <f t="shared" si="10"/>
        <v>1418.5017846493638</v>
      </c>
      <c r="Y12" s="5">
        <f t="shared" si="11"/>
        <v>833498.03559730831</v>
      </c>
      <c r="AB12" s="1">
        <v>9</v>
      </c>
      <c r="AC12" s="26">
        <f t="shared" si="4"/>
        <v>824862.0404460124</v>
      </c>
    </row>
    <row r="13" spans="3:29" x14ac:dyDescent="0.3">
      <c r="F13" s="1">
        <v>10</v>
      </c>
      <c r="G13" s="9">
        <f t="shared" si="5"/>
        <v>824862.0404460124</v>
      </c>
      <c r="H13" s="26">
        <f t="shared" si="0"/>
        <v>4897.3206904075205</v>
      </c>
      <c r="I13" s="26">
        <f t="shared" si="1"/>
        <v>3436.9251685250515</v>
      </c>
      <c r="J13" s="26">
        <f t="shared" si="2"/>
        <v>1460.395521882469</v>
      </c>
      <c r="K13" s="26">
        <f t="shared" si="3"/>
        <v>823401.64492412994</v>
      </c>
      <c r="M13" s="1" t="s">
        <v>33</v>
      </c>
      <c r="T13" s="29">
        <v>4</v>
      </c>
      <c r="U13" s="5">
        <f t="shared" si="7"/>
        <v>833498.03559730831</v>
      </c>
      <c r="V13" s="5">
        <f t="shared" si="8"/>
        <v>4897.3206904075205</v>
      </c>
      <c r="W13" s="5">
        <f t="shared" si="9"/>
        <v>3472.9084816554514</v>
      </c>
      <c r="X13" s="5">
        <f t="shared" si="10"/>
        <v>1424.4122087520691</v>
      </c>
      <c r="Y13" s="5">
        <f t="shared" si="11"/>
        <v>832073.62338855618</v>
      </c>
      <c r="AB13" s="1">
        <v>10</v>
      </c>
      <c r="AC13" s="26">
        <f t="shared" si="4"/>
        <v>823401.64492412994</v>
      </c>
    </row>
    <row r="14" spans="3:29" x14ac:dyDescent="0.3">
      <c r="F14" s="1">
        <v>11</v>
      </c>
      <c r="G14" s="9">
        <f t="shared" si="5"/>
        <v>823401.64492412994</v>
      </c>
      <c r="H14" s="26">
        <f t="shared" si="0"/>
        <v>4897.3206904075205</v>
      </c>
      <c r="I14" s="26">
        <f t="shared" si="1"/>
        <v>3430.8401871838746</v>
      </c>
      <c r="J14" s="26">
        <f t="shared" si="2"/>
        <v>1466.4805032236459</v>
      </c>
      <c r="K14" s="26">
        <f t="shared" si="3"/>
        <v>821935.16442090634</v>
      </c>
      <c r="M14" s="1" t="s">
        <v>31</v>
      </c>
      <c r="N14" s="1" t="s">
        <v>25</v>
      </c>
      <c r="O14" s="1" t="s">
        <v>27</v>
      </c>
      <c r="P14" s="1" t="s">
        <v>28</v>
      </c>
      <c r="Q14" s="1" t="s">
        <v>29</v>
      </c>
      <c r="R14" s="1" t="s">
        <v>30</v>
      </c>
      <c r="T14" s="29">
        <v>5</v>
      </c>
      <c r="U14" s="5">
        <f t="shared" si="7"/>
        <v>832073.62338855618</v>
      </c>
      <c r="V14" s="5">
        <f t="shared" si="8"/>
        <v>4897.3206904075205</v>
      </c>
      <c r="W14" s="5">
        <f t="shared" si="9"/>
        <v>3466.9734307856506</v>
      </c>
      <c r="X14" s="5">
        <f t="shared" si="10"/>
        <v>1430.3472596218699</v>
      </c>
      <c r="Y14" s="5">
        <f t="shared" si="11"/>
        <v>830643.27612893435</v>
      </c>
      <c r="AB14" s="1">
        <v>11</v>
      </c>
      <c r="AC14" s="26">
        <f t="shared" si="4"/>
        <v>821935.16442090634</v>
      </c>
    </row>
    <row r="15" spans="3:29" x14ac:dyDescent="0.3">
      <c r="F15" s="1">
        <v>12</v>
      </c>
      <c r="G15" s="9">
        <f t="shared" si="5"/>
        <v>821935.16442090634</v>
      </c>
      <c r="H15" s="26">
        <f t="shared" si="0"/>
        <v>4897.3206904075205</v>
      </c>
      <c r="I15" s="26">
        <f t="shared" si="1"/>
        <v>3424.7298517537765</v>
      </c>
      <c r="J15" s="26">
        <f t="shared" si="2"/>
        <v>1472.590838653744</v>
      </c>
      <c r="K15" s="26">
        <f t="shared" si="3"/>
        <v>820462.5735822526</v>
      </c>
      <c r="M15" s="1">
        <v>12</v>
      </c>
      <c r="N15" s="9">
        <f>G4</f>
        <v>837735.9076755119</v>
      </c>
      <c r="O15" s="9">
        <f>SUM(H4:H15)</f>
        <v>58767.848284890242</v>
      </c>
      <c r="P15" s="9">
        <f t="shared" ref="P15:Q15" si="12">SUM(I4:I15)</f>
        <v>41494.514191630973</v>
      </c>
      <c r="Q15" s="9">
        <f t="shared" si="12"/>
        <v>17273.334093259273</v>
      </c>
      <c r="R15" s="26">
        <f>K15</f>
        <v>820462.5735822526</v>
      </c>
      <c r="T15" s="34" t="s">
        <v>32</v>
      </c>
      <c r="U15" s="33" t="s">
        <v>32</v>
      </c>
      <c r="V15" s="33" t="s">
        <v>32</v>
      </c>
      <c r="W15" s="33" t="s">
        <v>32</v>
      </c>
      <c r="X15" s="33" t="s">
        <v>32</v>
      </c>
      <c r="Y15" s="33" t="s">
        <v>32</v>
      </c>
      <c r="AB15" s="1">
        <v>12</v>
      </c>
      <c r="AC15" s="26">
        <f t="shared" si="4"/>
        <v>820462.5735822526</v>
      </c>
    </row>
    <row r="16" spans="3:29" x14ac:dyDescent="0.3">
      <c r="F16" s="1">
        <v>13</v>
      </c>
      <c r="G16" s="9">
        <f t="shared" si="5"/>
        <v>820462.5735822526</v>
      </c>
      <c r="H16" s="26">
        <f t="shared" si="0"/>
        <v>4897.3206904075205</v>
      </c>
      <c r="I16" s="26">
        <f t="shared" si="1"/>
        <v>3418.594056592719</v>
      </c>
      <c r="J16" s="26">
        <f t="shared" si="2"/>
        <v>1478.7266338148015</v>
      </c>
      <c r="K16" s="26">
        <f t="shared" si="3"/>
        <v>818983.84694843786</v>
      </c>
      <c r="M16" s="1">
        <v>13</v>
      </c>
      <c r="N16" s="9">
        <f t="shared" ref="N16:N79" si="13">G5</f>
        <v>836329.15326708567</v>
      </c>
      <c r="O16" s="9">
        <f t="shared" ref="O16:O79" si="14">SUM(H5:H16)</f>
        <v>58767.848284890242</v>
      </c>
      <c r="P16" s="9">
        <f t="shared" ref="P16:P79" si="15">SUM(I5:I16)</f>
        <v>41422.541966242388</v>
      </c>
      <c r="Q16" s="9">
        <f t="shared" ref="Q16:Q79" si="16">SUM(J5:J16)</f>
        <v>17345.306318647854</v>
      </c>
      <c r="R16" s="26">
        <f t="shared" ref="R16:R79" si="17">K16</f>
        <v>818983.84694843786</v>
      </c>
      <c r="T16" s="29">
        <v>296</v>
      </c>
      <c r="U16" s="5">
        <f>G299</f>
        <v>24183.472097740669</v>
      </c>
      <c r="V16" s="5">
        <f t="shared" ref="V16:Y16" si="18">H299</f>
        <v>4897.3206904075205</v>
      </c>
      <c r="W16" s="5">
        <f t="shared" si="18"/>
        <v>100.76446707391945</v>
      </c>
      <c r="X16" s="5">
        <f t="shared" si="18"/>
        <v>4796.5562233336013</v>
      </c>
      <c r="Y16" s="5">
        <f t="shared" si="18"/>
        <v>19386.915874407066</v>
      </c>
      <c r="AB16" s="1">
        <v>13</v>
      </c>
      <c r="AC16" s="26">
        <f t="shared" si="4"/>
        <v>818983.84694843786</v>
      </c>
    </row>
    <row r="17" spans="6:29" x14ac:dyDescent="0.3">
      <c r="F17" s="1">
        <v>14</v>
      </c>
      <c r="G17" s="9">
        <f t="shared" si="5"/>
        <v>818983.84694843786</v>
      </c>
      <c r="H17" s="26">
        <f t="shared" si="0"/>
        <v>4897.3206904075205</v>
      </c>
      <c r="I17" s="26">
        <f t="shared" si="1"/>
        <v>3412.4326956184909</v>
      </c>
      <c r="J17" s="26">
        <f t="shared" si="2"/>
        <v>1484.8879947890296</v>
      </c>
      <c r="K17" s="26">
        <f t="shared" si="3"/>
        <v>817498.95895364881</v>
      </c>
      <c r="M17" s="1">
        <v>14</v>
      </c>
      <c r="N17" s="9">
        <f t="shared" si="13"/>
        <v>834916.53738195763</v>
      </c>
      <c r="O17" s="9">
        <f t="shared" si="14"/>
        <v>58767.848284890242</v>
      </c>
      <c r="P17" s="9">
        <f t="shared" si="15"/>
        <v>41350.269856581355</v>
      </c>
      <c r="Q17" s="9">
        <f t="shared" si="16"/>
        <v>17417.578428308887</v>
      </c>
      <c r="R17" s="26">
        <f t="shared" si="17"/>
        <v>817498.95895364881</v>
      </c>
      <c r="T17" s="29">
        <v>297</v>
      </c>
      <c r="U17" s="5">
        <f t="shared" ref="U17:U20" si="19">G300</f>
        <v>19386.915874407066</v>
      </c>
      <c r="V17" s="5">
        <f t="shared" ref="V17:V20" si="20">H300</f>
        <v>4897.3206904075205</v>
      </c>
      <c r="W17" s="5">
        <f t="shared" ref="W17:W20" si="21">I300</f>
        <v>80.778816143362775</v>
      </c>
      <c r="X17" s="5">
        <f t="shared" ref="X17:X20" si="22">J300</f>
        <v>4816.5418742641577</v>
      </c>
      <c r="Y17" s="5">
        <f t="shared" ref="Y17:Y20" si="23">K300</f>
        <v>14570.374000142909</v>
      </c>
      <c r="AB17" s="1">
        <v>14</v>
      </c>
      <c r="AC17" s="26">
        <f t="shared" si="4"/>
        <v>817498.95895364881</v>
      </c>
    </row>
    <row r="18" spans="6:29" x14ac:dyDescent="0.3">
      <c r="F18" s="1">
        <v>15</v>
      </c>
      <c r="G18" s="9">
        <f t="shared" si="5"/>
        <v>817498.95895364881</v>
      </c>
      <c r="H18" s="26">
        <f t="shared" si="0"/>
        <v>4897.3206904075205</v>
      </c>
      <c r="I18" s="26">
        <f t="shared" si="1"/>
        <v>3406.2456623068701</v>
      </c>
      <c r="J18" s="26">
        <f t="shared" si="2"/>
        <v>1491.0750281006503</v>
      </c>
      <c r="K18" s="26">
        <f t="shared" si="3"/>
        <v>816007.88392554817</v>
      </c>
      <c r="M18" s="1">
        <v>15</v>
      </c>
      <c r="N18" s="9">
        <f t="shared" si="13"/>
        <v>833498.03559730831</v>
      </c>
      <c r="O18" s="9">
        <f t="shared" si="14"/>
        <v>58767.848284890242</v>
      </c>
      <c r="P18" s="9">
        <f t="shared" si="15"/>
        <v>41277.696613130072</v>
      </c>
      <c r="Q18" s="9">
        <f t="shared" si="16"/>
        <v>17490.151671760173</v>
      </c>
      <c r="R18" s="26">
        <f t="shared" si="17"/>
        <v>816007.88392554817</v>
      </c>
      <c r="T18" s="29">
        <v>298</v>
      </c>
      <c r="U18" s="5">
        <f t="shared" si="19"/>
        <v>14570.374000142909</v>
      </c>
      <c r="V18" s="5">
        <f t="shared" si="20"/>
        <v>4897.3206904075205</v>
      </c>
      <c r="W18" s="5">
        <f t="shared" si="21"/>
        <v>60.70989166726212</v>
      </c>
      <c r="X18" s="5">
        <f t="shared" si="22"/>
        <v>4836.6107987402584</v>
      </c>
      <c r="Y18" s="5">
        <f t="shared" si="23"/>
        <v>9733.7632014026494</v>
      </c>
      <c r="AB18" s="1">
        <v>15</v>
      </c>
      <c r="AC18" s="26">
        <f t="shared" si="4"/>
        <v>816007.88392554817</v>
      </c>
    </row>
    <row r="19" spans="6:29" x14ac:dyDescent="0.3">
      <c r="F19" s="1">
        <v>16</v>
      </c>
      <c r="G19" s="9">
        <f t="shared" si="5"/>
        <v>816007.88392554817</v>
      </c>
      <c r="H19" s="26">
        <f t="shared" si="0"/>
        <v>4897.3206904075205</v>
      </c>
      <c r="I19" s="26">
        <f t="shared" si="1"/>
        <v>3400.0328496897841</v>
      </c>
      <c r="J19" s="26">
        <f t="shared" si="2"/>
        <v>1497.2878407177363</v>
      </c>
      <c r="K19" s="26">
        <f t="shared" si="3"/>
        <v>814510.59608483047</v>
      </c>
      <c r="M19" s="1">
        <v>16</v>
      </c>
      <c r="N19" s="9">
        <f t="shared" si="13"/>
        <v>832073.62338855618</v>
      </c>
      <c r="O19" s="9">
        <f t="shared" si="14"/>
        <v>58767.848284890242</v>
      </c>
      <c r="P19" s="9">
        <f t="shared" si="15"/>
        <v>41204.820981164412</v>
      </c>
      <c r="Q19" s="9">
        <f t="shared" si="16"/>
        <v>17563.027303725841</v>
      </c>
      <c r="R19" s="26">
        <f t="shared" si="17"/>
        <v>814510.59608483047</v>
      </c>
      <c r="T19" s="30">
        <v>299</v>
      </c>
      <c r="U19" s="5">
        <f t="shared" si="19"/>
        <v>9733.7632014026494</v>
      </c>
      <c r="V19" s="5">
        <f t="shared" si="20"/>
        <v>4897.3206904075205</v>
      </c>
      <c r="W19" s="5">
        <f t="shared" si="21"/>
        <v>40.557346672511038</v>
      </c>
      <c r="X19" s="5">
        <f t="shared" si="22"/>
        <v>4856.7633437350096</v>
      </c>
      <c r="Y19" s="5">
        <f t="shared" si="23"/>
        <v>4876.9998576676398</v>
      </c>
      <c r="AB19" s="1">
        <v>16</v>
      </c>
      <c r="AC19" s="26">
        <f t="shared" si="4"/>
        <v>814510.59608483047</v>
      </c>
    </row>
    <row r="20" spans="6:29" ht="14.5" thickBot="1" x14ac:dyDescent="0.35">
      <c r="F20" s="1">
        <v>17</v>
      </c>
      <c r="G20" s="9">
        <f t="shared" si="5"/>
        <v>814510.59608483047</v>
      </c>
      <c r="H20" s="26">
        <f t="shared" si="0"/>
        <v>4897.3206904075205</v>
      </c>
      <c r="I20" s="26">
        <f t="shared" si="1"/>
        <v>3393.7941503534603</v>
      </c>
      <c r="J20" s="26">
        <f t="shared" si="2"/>
        <v>1503.5265400540602</v>
      </c>
      <c r="K20" s="26">
        <f t="shared" si="3"/>
        <v>813007.06954477646</v>
      </c>
      <c r="M20" s="1">
        <v>17</v>
      </c>
      <c r="N20" s="9">
        <f t="shared" si="13"/>
        <v>830643.27612893435</v>
      </c>
      <c r="O20" s="9">
        <f t="shared" si="14"/>
        <v>58767.848284890242</v>
      </c>
      <c r="P20" s="9">
        <f t="shared" si="15"/>
        <v>41131.641700732223</v>
      </c>
      <c r="Q20" s="9">
        <f t="shared" si="16"/>
        <v>17636.20658415803</v>
      </c>
      <c r="R20" s="26">
        <f t="shared" si="17"/>
        <v>813007.06954477646</v>
      </c>
      <c r="T20" s="31">
        <v>300</v>
      </c>
      <c r="U20" s="20">
        <f t="shared" si="19"/>
        <v>4876.9998576676398</v>
      </c>
      <c r="V20" s="20">
        <f t="shared" si="20"/>
        <v>4897.3206904075205</v>
      </c>
      <c r="W20" s="20">
        <f t="shared" si="21"/>
        <v>20.320832740281833</v>
      </c>
      <c r="X20" s="20">
        <f t="shared" si="22"/>
        <v>4876.9998576672388</v>
      </c>
      <c r="Y20" s="20">
        <f t="shared" si="23"/>
        <v>4.0108716348186135E-10</v>
      </c>
      <c r="AB20" s="1">
        <v>17</v>
      </c>
      <c r="AC20" s="26">
        <f t="shared" si="4"/>
        <v>813007.06954477646</v>
      </c>
    </row>
    <row r="21" spans="6:29" ht="14.5" thickTop="1" x14ac:dyDescent="0.3">
      <c r="F21" s="1">
        <v>18</v>
      </c>
      <c r="G21" s="9">
        <f t="shared" si="5"/>
        <v>813007.06954477646</v>
      </c>
      <c r="H21" s="26">
        <f t="shared" si="0"/>
        <v>4897.3206904075205</v>
      </c>
      <c r="I21" s="26">
        <f t="shared" si="1"/>
        <v>3387.5294564365686</v>
      </c>
      <c r="J21" s="26">
        <f t="shared" si="2"/>
        <v>1509.7912339709519</v>
      </c>
      <c r="K21" s="26">
        <f t="shared" si="3"/>
        <v>811497.27831080556</v>
      </c>
      <c r="M21" s="1">
        <v>18</v>
      </c>
      <c r="N21" s="9">
        <f t="shared" si="13"/>
        <v>829206.96908906405</v>
      </c>
      <c r="O21" s="9">
        <f t="shared" si="14"/>
        <v>58767.848284890242</v>
      </c>
      <c r="P21" s="9">
        <f t="shared" si="15"/>
        <v>41058.157506631564</v>
      </c>
      <c r="Q21" s="9">
        <f t="shared" si="16"/>
        <v>17709.69077825869</v>
      </c>
      <c r="R21" s="26">
        <f t="shared" si="17"/>
        <v>811497.27831080556</v>
      </c>
      <c r="AB21" s="1">
        <v>18</v>
      </c>
      <c r="AC21" s="26">
        <f t="shared" si="4"/>
        <v>811497.27831080556</v>
      </c>
    </row>
    <row r="22" spans="6:29" x14ac:dyDescent="0.3">
      <c r="F22" s="1">
        <v>19</v>
      </c>
      <c r="G22" s="9">
        <f t="shared" si="5"/>
        <v>811497.27831080556</v>
      </c>
      <c r="H22" s="26">
        <f t="shared" si="0"/>
        <v>4897.3206904075205</v>
      </c>
      <c r="I22" s="26">
        <f t="shared" si="1"/>
        <v>3381.2386596283563</v>
      </c>
      <c r="J22" s="26">
        <f t="shared" si="2"/>
        <v>1516.0820307791641</v>
      </c>
      <c r="K22" s="26">
        <f t="shared" si="3"/>
        <v>809981.19628002634</v>
      </c>
      <c r="M22" s="1">
        <v>19</v>
      </c>
      <c r="N22" s="9">
        <f t="shared" si="13"/>
        <v>827764.67743652768</v>
      </c>
      <c r="O22" s="9">
        <f t="shared" si="14"/>
        <v>58767.848284890242</v>
      </c>
      <c r="P22" s="9">
        <f t="shared" si="15"/>
        <v>40984.367128388811</v>
      </c>
      <c r="Q22" s="9">
        <f t="shared" si="16"/>
        <v>17783.481156501432</v>
      </c>
      <c r="R22" s="26">
        <f t="shared" si="17"/>
        <v>809981.19628002634</v>
      </c>
      <c r="AB22" s="1">
        <v>19</v>
      </c>
      <c r="AC22" s="26">
        <f t="shared" si="4"/>
        <v>809981.19628002634</v>
      </c>
    </row>
    <row r="23" spans="6:29" x14ac:dyDescent="0.3">
      <c r="F23" s="1">
        <v>20</v>
      </c>
      <c r="G23" s="9">
        <f t="shared" si="5"/>
        <v>809981.19628002634</v>
      </c>
      <c r="H23" s="26">
        <f t="shared" si="0"/>
        <v>4897.3206904075205</v>
      </c>
      <c r="I23" s="26">
        <f t="shared" si="1"/>
        <v>3374.9216511667764</v>
      </c>
      <c r="J23" s="26">
        <f t="shared" si="2"/>
        <v>1522.3990392407441</v>
      </c>
      <c r="K23" s="26">
        <f t="shared" si="3"/>
        <v>808458.79724078556</v>
      </c>
      <c r="M23" s="1">
        <v>20</v>
      </c>
      <c r="N23" s="9">
        <f t="shared" si="13"/>
        <v>826316.37623543898</v>
      </c>
      <c r="O23" s="9">
        <f t="shared" si="14"/>
        <v>58767.848284890242</v>
      </c>
      <c r="P23" s="9">
        <f t="shared" si="15"/>
        <v>40910.269290236727</v>
      </c>
      <c r="Q23" s="9">
        <f t="shared" si="16"/>
        <v>17857.578994653522</v>
      </c>
      <c r="R23" s="26">
        <f t="shared" si="17"/>
        <v>808458.79724078556</v>
      </c>
      <c r="T23" s="9"/>
      <c r="U23" s="26"/>
      <c r="V23" s="26"/>
      <c r="W23" s="26"/>
      <c r="X23" s="26"/>
      <c r="AB23" s="1">
        <v>20</v>
      </c>
      <c r="AC23" s="26">
        <f t="shared" si="4"/>
        <v>808458.79724078556</v>
      </c>
    </row>
    <row r="24" spans="6:29" x14ac:dyDescent="0.3">
      <c r="F24" s="1">
        <v>21</v>
      </c>
      <c r="G24" s="9">
        <f t="shared" si="5"/>
        <v>808458.79724078556</v>
      </c>
      <c r="H24" s="26">
        <f t="shared" si="0"/>
        <v>4897.3206904075205</v>
      </c>
      <c r="I24" s="26">
        <f t="shared" si="1"/>
        <v>3368.5783218366064</v>
      </c>
      <c r="J24" s="26">
        <f t="shared" si="2"/>
        <v>1528.7423685709141</v>
      </c>
      <c r="K24" s="26">
        <f t="shared" si="3"/>
        <v>806930.05487221468</v>
      </c>
      <c r="M24" s="1">
        <v>21</v>
      </c>
      <c r="N24" s="9">
        <f t="shared" si="13"/>
        <v>824862.0404460124</v>
      </c>
      <c r="O24" s="9">
        <f t="shared" si="14"/>
        <v>58767.848284890242</v>
      </c>
      <c r="P24" s="9">
        <f t="shared" si="15"/>
        <v>40835.862711092333</v>
      </c>
      <c r="Q24" s="9">
        <f t="shared" si="16"/>
        <v>17931.985573797912</v>
      </c>
      <c r="R24" s="26">
        <f t="shared" si="17"/>
        <v>806930.05487221468</v>
      </c>
      <c r="T24" s="9"/>
      <c r="U24" s="26"/>
      <c r="V24" s="26"/>
      <c r="W24" s="26"/>
      <c r="X24" s="26"/>
      <c r="AB24" s="1">
        <v>21</v>
      </c>
      <c r="AC24" s="26">
        <f t="shared" si="4"/>
        <v>806930.05487221468</v>
      </c>
    </row>
    <row r="25" spans="6:29" x14ac:dyDescent="0.3">
      <c r="F25" s="1">
        <v>22</v>
      </c>
      <c r="G25" s="9">
        <f t="shared" si="5"/>
        <v>806930.05487221468</v>
      </c>
      <c r="H25" s="26">
        <f t="shared" si="0"/>
        <v>4897.3206904075205</v>
      </c>
      <c r="I25" s="26">
        <f t="shared" si="1"/>
        <v>3362.2085619675613</v>
      </c>
      <c r="J25" s="26">
        <f t="shared" si="2"/>
        <v>1535.1121284399592</v>
      </c>
      <c r="K25" s="26">
        <f t="shared" si="3"/>
        <v>805394.94274377474</v>
      </c>
      <c r="M25" s="1">
        <v>22</v>
      </c>
      <c r="N25" s="9">
        <f t="shared" si="13"/>
        <v>823401.64492412994</v>
      </c>
      <c r="O25" s="9">
        <f t="shared" si="14"/>
        <v>58767.848284890242</v>
      </c>
      <c r="P25" s="9">
        <f t="shared" si="15"/>
        <v>40761.146104534848</v>
      </c>
      <c r="Q25" s="9">
        <f t="shared" si="16"/>
        <v>18006.702180355402</v>
      </c>
      <c r="R25" s="26">
        <f t="shared" si="17"/>
        <v>805394.94274377474</v>
      </c>
      <c r="T25" s="9"/>
      <c r="U25" s="26"/>
      <c r="V25" s="26"/>
      <c r="W25" s="26"/>
      <c r="X25" s="26"/>
      <c r="AB25" s="1">
        <v>22</v>
      </c>
      <c r="AC25" s="26">
        <f t="shared" si="4"/>
        <v>805394.94274377474</v>
      </c>
    </row>
    <row r="26" spans="6:29" x14ac:dyDescent="0.3">
      <c r="F26" s="1">
        <v>23</v>
      </c>
      <c r="G26" s="9">
        <f t="shared" si="5"/>
        <v>805394.94274377474</v>
      </c>
      <c r="H26" s="26">
        <f t="shared" si="0"/>
        <v>4897.3206904075205</v>
      </c>
      <c r="I26" s="26">
        <f t="shared" si="1"/>
        <v>3355.8122614323947</v>
      </c>
      <c r="J26" s="26">
        <f t="shared" si="2"/>
        <v>1541.5084289751258</v>
      </c>
      <c r="K26" s="26">
        <f t="shared" si="3"/>
        <v>803853.43431479961</v>
      </c>
      <c r="M26" s="1">
        <v>23</v>
      </c>
      <c r="N26" s="9">
        <f t="shared" si="13"/>
        <v>821935.16442090634</v>
      </c>
      <c r="O26" s="9">
        <f t="shared" si="14"/>
        <v>58767.848284890242</v>
      </c>
      <c r="P26" s="9">
        <f t="shared" si="15"/>
        <v>40686.11817878337</v>
      </c>
      <c r="Q26" s="9">
        <f t="shared" si="16"/>
        <v>18081.730106106879</v>
      </c>
      <c r="R26" s="26">
        <f t="shared" si="17"/>
        <v>803853.43431479961</v>
      </c>
      <c r="T26" s="9"/>
      <c r="U26" s="26"/>
      <c r="V26" s="26"/>
      <c r="W26" s="26"/>
      <c r="X26" s="26"/>
      <c r="AB26" s="1">
        <v>23</v>
      </c>
      <c r="AC26" s="26">
        <f t="shared" si="4"/>
        <v>803853.43431479961</v>
      </c>
    </row>
    <row r="27" spans="6:29" x14ac:dyDescent="0.3">
      <c r="F27" s="1">
        <v>24</v>
      </c>
      <c r="G27" s="9">
        <f t="shared" si="5"/>
        <v>803853.43431479961</v>
      </c>
      <c r="H27" s="26">
        <f t="shared" si="0"/>
        <v>4897.3206904075205</v>
      </c>
      <c r="I27" s="26">
        <f t="shared" si="1"/>
        <v>3349.3893096449983</v>
      </c>
      <c r="J27" s="26">
        <f t="shared" si="2"/>
        <v>1547.9313807625222</v>
      </c>
      <c r="K27" s="26">
        <f t="shared" si="3"/>
        <v>802305.50293403713</v>
      </c>
      <c r="M27" s="1">
        <v>24</v>
      </c>
      <c r="N27" s="9">
        <f t="shared" si="13"/>
        <v>820462.5735822526</v>
      </c>
      <c r="O27" s="9">
        <f t="shared" si="14"/>
        <v>58767.848284890242</v>
      </c>
      <c r="P27" s="9">
        <f t="shared" si="15"/>
        <v>40610.777636674582</v>
      </c>
      <c r="Q27" s="9">
        <f t="shared" si="16"/>
        <v>18157.07064821566</v>
      </c>
      <c r="R27" s="26">
        <f t="shared" si="17"/>
        <v>802305.50293403713</v>
      </c>
      <c r="T27" s="9"/>
      <c r="U27" s="26"/>
      <c r="V27" s="26"/>
      <c r="W27" s="26"/>
      <c r="X27" s="26"/>
      <c r="AB27" s="1">
        <v>24</v>
      </c>
      <c r="AC27" s="26">
        <f t="shared" si="4"/>
        <v>802305.50293403713</v>
      </c>
    </row>
    <row r="28" spans="6:29" x14ac:dyDescent="0.3">
      <c r="F28" s="1">
        <v>25</v>
      </c>
      <c r="G28" s="9">
        <f t="shared" si="5"/>
        <v>802305.50293403713</v>
      </c>
      <c r="H28" s="26">
        <f t="shared" si="0"/>
        <v>4897.3206904075205</v>
      </c>
      <c r="I28" s="26">
        <f t="shared" si="1"/>
        <v>3342.9395955584878</v>
      </c>
      <c r="J28" s="26">
        <f t="shared" si="2"/>
        <v>1554.3810948490327</v>
      </c>
      <c r="K28" s="26">
        <f t="shared" si="3"/>
        <v>800751.12183918804</v>
      </c>
      <c r="M28" s="1">
        <v>25</v>
      </c>
      <c r="N28" s="9">
        <f t="shared" si="13"/>
        <v>818983.84694843786</v>
      </c>
      <c r="O28" s="9">
        <f t="shared" si="14"/>
        <v>58767.848284890242</v>
      </c>
      <c r="P28" s="9">
        <f t="shared" si="15"/>
        <v>40535.123175640358</v>
      </c>
      <c r="Q28" s="9">
        <f t="shared" si="16"/>
        <v>18232.725109249888</v>
      </c>
      <c r="R28" s="26">
        <f t="shared" si="17"/>
        <v>800751.12183918804</v>
      </c>
      <c r="T28" s="9"/>
      <c r="U28" s="26"/>
      <c r="V28" s="26"/>
      <c r="W28" s="26"/>
      <c r="X28" s="26"/>
      <c r="AB28" s="1">
        <v>25</v>
      </c>
      <c r="AC28" s="26">
        <f t="shared" si="4"/>
        <v>800751.12183918804</v>
      </c>
    </row>
    <row r="29" spans="6:29" x14ac:dyDescent="0.3">
      <c r="F29" s="1">
        <v>26</v>
      </c>
      <c r="G29" s="9">
        <f t="shared" si="5"/>
        <v>800751.12183918804</v>
      </c>
      <c r="H29" s="26">
        <f t="shared" si="0"/>
        <v>4897.3206904075205</v>
      </c>
      <c r="I29" s="26">
        <f t="shared" si="1"/>
        <v>3336.4630076632834</v>
      </c>
      <c r="J29" s="26">
        <f t="shared" si="2"/>
        <v>1560.8576827442371</v>
      </c>
      <c r="K29" s="26">
        <f t="shared" si="3"/>
        <v>799190.26415644377</v>
      </c>
      <c r="M29" s="1">
        <v>26</v>
      </c>
      <c r="N29" s="9">
        <f t="shared" si="13"/>
        <v>817498.95895364881</v>
      </c>
      <c r="O29" s="9">
        <f t="shared" si="14"/>
        <v>58767.848284890242</v>
      </c>
      <c r="P29" s="9">
        <f t="shared" si="15"/>
        <v>40459.153487685144</v>
      </c>
      <c r="Q29" s="9">
        <f t="shared" si="16"/>
        <v>18308.694797205098</v>
      </c>
      <c r="R29" s="26">
        <f t="shared" si="17"/>
        <v>799190.26415644377</v>
      </c>
      <c r="T29" s="9"/>
      <c r="U29" s="26"/>
      <c r="V29" s="26"/>
      <c r="W29" s="26"/>
      <c r="X29" s="26"/>
      <c r="AB29" s="1">
        <v>26</v>
      </c>
      <c r="AC29" s="26">
        <f t="shared" si="4"/>
        <v>799190.26415644377</v>
      </c>
    </row>
    <row r="30" spans="6:29" x14ac:dyDescent="0.3">
      <c r="F30" s="1">
        <v>27</v>
      </c>
      <c r="G30" s="9">
        <f t="shared" si="5"/>
        <v>799190.26415644377</v>
      </c>
      <c r="H30" s="26">
        <f t="shared" si="0"/>
        <v>4897.3206904075205</v>
      </c>
      <c r="I30" s="26">
        <f t="shared" si="1"/>
        <v>3329.9594339851824</v>
      </c>
      <c r="J30" s="26">
        <f t="shared" si="2"/>
        <v>1567.3612564223381</v>
      </c>
      <c r="K30" s="26">
        <f t="shared" si="3"/>
        <v>797622.90290002141</v>
      </c>
      <c r="M30" s="1">
        <v>27</v>
      </c>
      <c r="N30" s="9">
        <f t="shared" si="13"/>
        <v>816007.88392554817</v>
      </c>
      <c r="O30" s="9">
        <f t="shared" si="14"/>
        <v>58767.848284890242</v>
      </c>
      <c r="P30" s="9">
        <f t="shared" si="15"/>
        <v>40382.867259363455</v>
      </c>
      <c r="Q30" s="9">
        <f t="shared" si="16"/>
        <v>18384.981025526784</v>
      </c>
      <c r="R30" s="26">
        <f t="shared" si="17"/>
        <v>797622.90290002141</v>
      </c>
      <c r="T30" s="9"/>
      <c r="U30" s="26"/>
      <c r="V30" s="26"/>
      <c r="W30" s="26"/>
      <c r="X30" s="26"/>
      <c r="AB30" s="1">
        <v>27</v>
      </c>
      <c r="AC30" s="26">
        <f t="shared" si="4"/>
        <v>797622.90290002141</v>
      </c>
    </row>
    <row r="31" spans="6:29" x14ac:dyDescent="0.3">
      <c r="F31" s="1">
        <v>28</v>
      </c>
      <c r="G31" s="9">
        <f t="shared" si="5"/>
        <v>797622.90290002141</v>
      </c>
      <c r="H31" s="26">
        <f t="shared" si="0"/>
        <v>4897.3206904075205</v>
      </c>
      <c r="I31" s="26">
        <f t="shared" si="1"/>
        <v>3323.4287620834225</v>
      </c>
      <c r="J31" s="26">
        <f t="shared" si="2"/>
        <v>1573.891928324098</v>
      </c>
      <c r="K31" s="26">
        <f t="shared" si="3"/>
        <v>796049.01097169728</v>
      </c>
      <c r="M31" s="1">
        <v>28</v>
      </c>
      <c r="N31" s="9">
        <f t="shared" si="13"/>
        <v>814510.59608483047</v>
      </c>
      <c r="O31" s="9">
        <f t="shared" si="14"/>
        <v>58767.848284890242</v>
      </c>
      <c r="P31" s="9">
        <f t="shared" si="15"/>
        <v>40306.263171757098</v>
      </c>
      <c r="Q31" s="9">
        <f t="shared" si="16"/>
        <v>18461.585113133144</v>
      </c>
      <c r="R31" s="26">
        <f t="shared" si="17"/>
        <v>796049.01097169728</v>
      </c>
      <c r="T31" s="9"/>
      <c r="U31" s="26"/>
      <c r="V31" s="26"/>
      <c r="W31" s="26"/>
      <c r="X31" s="26"/>
      <c r="AB31" s="1">
        <v>28</v>
      </c>
      <c r="AC31" s="26">
        <f t="shared" si="4"/>
        <v>796049.01097169728</v>
      </c>
    </row>
    <row r="32" spans="6:29" x14ac:dyDescent="0.3">
      <c r="F32" s="1">
        <v>29</v>
      </c>
      <c r="G32" s="9">
        <f t="shared" si="5"/>
        <v>796049.01097169728</v>
      </c>
      <c r="H32" s="26">
        <f t="shared" si="0"/>
        <v>4897.3206904075205</v>
      </c>
      <c r="I32" s="26">
        <f t="shared" si="1"/>
        <v>3316.8708790487385</v>
      </c>
      <c r="J32" s="26">
        <f t="shared" si="2"/>
        <v>1580.449811358782</v>
      </c>
      <c r="K32" s="26">
        <f t="shared" si="3"/>
        <v>794468.56116033846</v>
      </c>
      <c r="M32" s="1">
        <v>29</v>
      </c>
      <c r="N32" s="9">
        <f t="shared" si="13"/>
        <v>813007.06954477646</v>
      </c>
      <c r="O32" s="9">
        <f t="shared" si="14"/>
        <v>58767.848284890242</v>
      </c>
      <c r="P32" s="9">
        <f t="shared" si="15"/>
        <v>40229.339900452367</v>
      </c>
      <c r="Q32" s="9">
        <f t="shared" si="16"/>
        <v>18538.508384437871</v>
      </c>
      <c r="R32" s="26">
        <f t="shared" si="17"/>
        <v>794468.56116033846</v>
      </c>
      <c r="T32" s="9"/>
      <c r="U32" s="26"/>
      <c r="V32" s="26"/>
      <c r="W32" s="26"/>
      <c r="X32" s="26"/>
      <c r="AB32" s="1">
        <v>29</v>
      </c>
      <c r="AC32" s="26">
        <f t="shared" si="4"/>
        <v>794468.56116033846</v>
      </c>
    </row>
    <row r="33" spans="6:29" x14ac:dyDescent="0.3">
      <c r="F33" s="1">
        <v>30</v>
      </c>
      <c r="G33" s="9">
        <f t="shared" si="5"/>
        <v>794468.56116033846</v>
      </c>
      <c r="H33" s="26">
        <f t="shared" si="0"/>
        <v>4897.3206904075205</v>
      </c>
      <c r="I33" s="26">
        <f t="shared" si="1"/>
        <v>3310.28567150141</v>
      </c>
      <c r="J33" s="26">
        <f t="shared" si="2"/>
        <v>1587.0350189061105</v>
      </c>
      <c r="K33" s="26">
        <f t="shared" si="3"/>
        <v>792881.52614143235</v>
      </c>
      <c r="M33" s="1">
        <v>30</v>
      </c>
      <c r="N33" s="9">
        <f t="shared" si="13"/>
        <v>811497.27831080556</v>
      </c>
      <c r="O33" s="9">
        <f t="shared" si="14"/>
        <v>58767.848284890242</v>
      </c>
      <c r="P33" s="9">
        <f t="shared" si="15"/>
        <v>40152.096115517219</v>
      </c>
      <c r="Q33" s="9">
        <f t="shared" si="16"/>
        <v>18615.752169373027</v>
      </c>
      <c r="R33" s="26">
        <f t="shared" si="17"/>
        <v>792881.52614143235</v>
      </c>
      <c r="T33" s="9"/>
      <c r="U33" s="26"/>
      <c r="V33" s="26"/>
      <c r="W33" s="26"/>
      <c r="X33" s="26"/>
      <c r="AB33" s="1">
        <v>30</v>
      </c>
      <c r="AC33" s="26">
        <f t="shared" si="4"/>
        <v>792881.52614143235</v>
      </c>
    </row>
    <row r="34" spans="6:29" x14ac:dyDescent="0.3">
      <c r="F34" s="1">
        <v>31</v>
      </c>
      <c r="G34" s="9">
        <f t="shared" si="5"/>
        <v>792881.52614143235</v>
      </c>
      <c r="H34" s="26">
        <f t="shared" si="0"/>
        <v>4897.3206904075205</v>
      </c>
      <c r="I34" s="26">
        <f t="shared" si="1"/>
        <v>3303.6730255893012</v>
      </c>
      <c r="J34" s="26">
        <f t="shared" si="2"/>
        <v>1593.6476648182193</v>
      </c>
      <c r="K34" s="26">
        <f t="shared" si="3"/>
        <v>791287.87847661413</v>
      </c>
      <c r="M34" s="1">
        <v>31</v>
      </c>
      <c r="N34" s="9">
        <f t="shared" si="13"/>
        <v>809981.19628002634</v>
      </c>
      <c r="O34" s="9">
        <f t="shared" si="14"/>
        <v>58767.848284890242</v>
      </c>
      <c r="P34" s="9">
        <f t="shared" si="15"/>
        <v>40074.530481478163</v>
      </c>
      <c r="Q34" s="9">
        <f t="shared" si="16"/>
        <v>18693.317803412083</v>
      </c>
      <c r="R34" s="26">
        <f t="shared" si="17"/>
        <v>791287.87847661413</v>
      </c>
      <c r="T34" s="9"/>
      <c r="U34" s="26"/>
      <c r="V34" s="26"/>
      <c r="W34" s="26"/>
      <c r="X34" s="26"/>
      <c r="AB34" s="1">
        <v>31</v>
      </c>
      <c r="AC34" s="26">
        <f t="shared" si="4"/>
        <v>791287.87847661413</v>
      </c>
    </row>
    <row r="35" spans="6:29" x14ac:dyDescent="0.3">
      <c r="F35" s="1">
        <v>32</v>
      </c>
      <c r="G35" s="9">
        <f t="shared" si="5"/>
        <v>791287.87847661413</v>
      </c>
      <c r="H35" s="26">
        <f t="shared" si="0"/>
        <v>4897.3206904075205</v>
      </c>
      <c r="I35" s="26">
        <f t="shared" si="1"/>
        <v>3297.0328269858924</v>
      </c>
      <c r="J35" s="26">
        <f t="shared" si="2"/>
        <v>1600.2878634216281</v>
      </c>
      <c r="K35" s="26">
        <f t="shared" si="3"/>
        <v>789687.59061319253</v>
      </c>
      <c r="M35" s="1">
        <v>32</v>
      </c>
      <c r="N35" s="9">
        <f t="shared" si="13"/>
        <v>808458.79724078556</v>
      </c>
      <c r="O35" s="9">
        <f t="shared" si="14"/>
        <v>58767.848284890242</v>
      </c>
      <c r="P35" s="9">
        <f t="shared" si="15"/>
        <v>39996.641657297281</v>
      </c>
      <c r="Q35" s="9">
        <f t="shared" si="16"/>
        <v>18771.206627592965</v>
      </c>
      <c r="R35" s="26">
        <f t="shared" si="17"/>
        <v>789687.59061319253</v>
      </c>
      <c r="T35" s="9"/>
      <c r="U35" s="26"/>
      <c r="V35" s="26"/>
      <c r="W35" s="26"/>
      <c r="X35" s="26"/>
      <c r="AB35" s="1">
        <v>32</v>
      </c>
      <c r="AC35" s="26">
        <f t="shared" si="4"/>
        <v>789687.59061319253</v>
      </c>
    </row>
    <row r="36" spans="6:29" x14ac:dyDescent="0.3">
      <c r="F36" s="1">
        <v>33</v>
      </c>
      <c r="G36" s="9">
        <f t="shared" si="5"/>
        <v>789687.59061319253</v>
      </c>
      <c r="H36" s="26">
        <f t="shared" si="0"/>
        <v>4897.3206904075205</v>
      </c>
      <c r="I36" s="26">
        <f t="shared" si="1"/>
        <v>3290.364960888302</v>
      </c>
      <c r="J36" s="26">
        <f t="shared" si="2"/>
        <v>1606.9557295192185</v>
      </c>
      <c r="K36" s="26">
        <f t="shared" si="3"/>
        <v>788080.63488367328</v>
      </c>
      <c r="M36" s="1">
        <v>33</v>
      </c>
      <c r="N36" s="9">
        <f t="shared" si="13"/>
        <v>806930.05487221468</v>
      </c>
      <c r="O36" s="9">
        <f t="shared" si="14"/>
        <v>58767.848284890242</v>
      </c>
      <c r="P36" s="9">
        <f t="shared" si="15"/>
        <v>39918.428296348975</v>
      </c>
      <c r="Q36" s="9">
        <f t="shared" si="16"/>
        <v>18849.419988541267</v>
      </c>
      <c r="R36" s="26">
        <f t="shared" si="17"/>
        <v>788080.63488367328</v>
      </c>
      <c r="T36" s="9"/>
      <c r="U36" s="26"/>
      <c r="V36" s="26"/>
      <c r="W36" s="26"/>
      <c r="X36" s="26"/>
      <c r="AB36" s="1">
        <v>33</v>
      </c>
      <c r="AC36" s="26">
        <f t="shared" si="4"/>
        <v>788080.63488367328</v>
      </c>
    </row>
    <row r="37" spans="6:29" x14ac:dyDescent="0.3">
      <c r="F37" s="1">
        <v>34</v>
      </c>
      <c r="G37" s="9">
        <f t="shared" si="5"/>
        <v>788080.63488367328</v>
      </c>
      <c r="H37" s="26">
        <f t="shared" si="0"/>
        <v>4897.3206904075205</v>
      </c>
      <c r="I37" s="26">
        <f t="shared" si="1"/>
        <v>3283.6693120153054</v>
      </c>
      <c r="J37" s="26">
        <f t="shared" si="2"/>
        <v>1613.6513783922151</v>
      </c>
      <c r="K37" s="26">
        <f t="shared" si="3"/>
        <v>786466.98350528104</v>
      </c>
      <c r="M37" s="1">
        <v>34</v>
      </c>
      <c r="N37" s="9">
        <f t="shared" si="13"/>
        <v>805394.94274377474</v>
      </c>
      <c r="O37" s="9">
        <f t="shared" si="14"/>
        <v>58767.848284890242</v>
      </c>
      <c r="P37" s="9">
        <f t="shared" si="15"/>
        <v>39839.889046396718</v>
      </c>
      <c r="Q37" s="9">
        <f t="shared" si="16"/>
        <v>18927.959238493528</v>
      </c>
      <c r="R37" s="26">
        <f t="shared" si="17"/>
        <v>786466.98350528104</v>
      </c>
      <c r="T37" s="9"/>
      <c r="U37" s="26"/>
      <c r="V37" s="26"/>
      <c r="W37" s="26"/>
      <c r="X37" s="26"/>
      <c r="AB37" s="1">
        <v>34</v>
      </c>
      <c r="AC37" s="26">
        <f t="shared" si="4"/>
        <v>786466.98350528104</v>
      </c>
    </row>
    <row r="38" spans="6:29" x14ac:dyDescent="0.3">
      <c r="F38" s="1">
        <v>35</v>
      </c>
      <c r="G38" s="9">
        <f t="shared" si="5"/>
        <v>786466.98350528104</v>
      </c>
      <c r="H38" s="26">
        <f t="shared" si="0"/>
        <v>4897.3206904075205</v>
      </c>
      <c r="I38" s="26">
        <f t="shared" si="1"/>
        <v>3276.9457646053374</v>
      </c>
      <c r="J38" s="26">
        <f t="shared" si="2"/>
        <v>1620.374925802183</v>
      </c>
      <c r="K38" s="26">
        <f t="shared" si="3"/>
        <v>784846.60857947881</v>
      </c>
      <c r="M38" s="1">
        <v>35</v>
      </c>
      <c r="N38" s="9">
        <f t="shared" si="13"/>
        <v>803853.43431479961</v>
      </c>
      <c r="O38" s="9">
        <f t="shared" si="14"/>
        <v>58767.848284890242</v>
      </c>
      <c r="P38" s="9">
        <f t="shared" si="15"/>
        <v>39761.022549569658</v>
      </c>
      <c r="Q38" s="9">
        <f t="shared" si="16"/>
        <v>19006.825735320584</v>
      </c>
      <c r="R38" s="26">
        <f t="shared" si="17"/>
        <v>784846.60857947881</v>
      </c>
      <c r="T38" s="9"/>
      <c r="U38" s="26"/>
      <c r="V38" s="26"/>
      <c r="W38" s="26"/>
      <c r="X38" s="26"/>
      <c r="AB38" s="1">
        <v>35</v>
      </c>
      <c r="AC38" s="26">
        <f t="shared" si="4"/>
        <v>784846.60857947881</v>
      </c>
    </row>
    <row r="39" spans="6:29" x14ac:dyDescent="0.3">
      <c r="F39" s="1">
        <v>36</v>
      </c>
      <c r="G39" s="9">
        <f t="shared" si="5"/>
        <v>784846.60857947881</v>
      </c>
      <c r="H39" s="26">
        <f t="shared" si="0"/>
        <v>4897.3206904075205</v>
      </c>
      <c r="I39" s="26">
        <f t="shared" si="1"/>
        <v>3270.1942024144951</v>
      </c>
      <c r="J39" s="26">
        <f t="shared" si="2"/>
        <v>1627.1264879930254</v>
      </c>
      <c r="K39" s="26">
        <f t="shared" si="3"/>
        <v>783219.48209148576</v>
      </c>
      <c r="M39" s="1">
        <v>36</v>
      </c>
      <c r="N39" s="9">
        <f t="shared" si="13"/>
        <v>802305.50293403713</v>
      </c>
      <c r="O39" s="9">
        <f t="shared" si="14"/>
        <v>58767.848284890242</v>
      </c>
      <c r="P39" s="9">
        <f t="shared" si="15"/>
        <v>39681.827442339156</v>
      </c>
      <c r="Q39" s="9">
        <f t="shared" si="16"/>
        <v>19086.020842551086</v>
      </c>
      <c r="R39" s="26">
        <f t="shared" si="17"/>
        <v>783219.48209148576</v>
      </c>
      <c r="T39" s="9"/>
      <c r="U39" s="26"/>
      <c r="V39" s="26"/>
      <c r="W39" s="26"/>
      <c r="X39" s="26"/>
      <c r="AB39" s="1">
        <v>36</v>
      </c>
      <c r="AC39" s="26">
        <f t="shared" si="4"/>
        <v>783219.48209148576</v>
      </c>
    </row>
    <row r="40" spans="6:29" x14ac:dyDescent="0.3">
      <c r="F40" s="1">
        <v>37</v>
      </c>
      <c r="G40" s="9">
        <f t="shared" si="5"/>
        <v>783219.48209148576</v>
      </c>
      <c r="H40" s="26">
        <f t="shared" si="0"/>
        <v>4897.3206904075205</v>
      </c>
      <c r="I40" s="26">
        <f t="shared" si="1"/>
        <v>3263.4145087145239</v>
      </c>
      <c r="J40" s="26">
        <f t="shared" si="2"/>
        <v>1633.9061816929966</v>
      </c>
      <c r="K40" s="26">
        <f t="shared" si="3"/>
        <v>781585.57590979279</v>
      </c>
      <c r="M40" s="1">
        <v>37</v>
      </c>
      <c r="N40" s="9">
        <f t="shared" si="13"/>
        <v>800751.12183918804</v>
      </c>
      <c r="O40" s="9">
        <f t="shared" si="14"/>
        <v>58767.848284890242</v>
      </c>
      <c r="P40" s="9">
        <f t="shared" si="15"/>
        <v>39602.302355495194</v>
      </c>
      <c r="Q40" s="9">
        <f t="shared" si="16"/>
        <v>19165.545929395052</v>
      </c>
      <c r="R40" s="26">
        <f t="shared" si="17"/>
        <v>781585.57590979279</v>
      </c>
      <c r="T40" s="9"/>
      <c r="U40" s="26"/>
      <c r="V40" s="26"/>
      <c r="W40" s="26"/>
      <c r="X40" s="26"/>
      <c r="AB40" s="1">
        <v>37</v>
      </c>
      <c r="AC40" s="26">
        <f t="shared" si="4"/>
        <v>781585.57590979279</v>
      </c>
    </row>
    <row r="41" spans="6:29" x14ac:dyDescent="0.3">
      <c r="F41" s="1">
        <v>38</v>
      </c>
      <c r="G41" s="9">
        <f t="shared" si="5"/>
        <v>781585.57590979279</v>
      </c>
      <c r="H41" s="26">
        <f t="shared" si="0"/>
        <v>4897.3206904075205</v>
      </c>
      <c r="I41" s="26">
        <f t="shared" si="1"/>
        <v>3256.6065662908031</v>
      </c>
      <c r="J41" s="26">
        <f t="shared" si="2"/>
        <v>1640.7141241167174</v>
      </c>
      <c r="K41" s="26">
        <f t="shared" si="3"/>
        <v>779944.8617856761</v>
      </c>
      <c r="M41" s="1">
        <v>38</v>
      </c>
      <c r="N41" s="9">
        <f t="shared" si="13"/>
        <v>799190.26415644377</v>
      </c>
      <c r="O41" s="9">
        <f t="shared" si="14"/>
        <v>58767.848284890242</v>
      </c>
      <c r="P41" s="9">
        <f t="shared" si="15"/>
        <v>39522.445914122705</v>
      </c>
      <c r="Q41" s="9">
        <f t="shared" si="16"/>
        <v>19245.40237076753</v>
      </c>
      <c r="R41" s="26">
        <f t="shared" si="17"/>
        <v>779944.8617856761</v>
      </c>
      <c r="T41" s="9"/>
      <c r="U41" s="26"/>
      <c r="V41" s="26"/>
      <c r="W41" s="26"/>
      <c r="X41" s="26"/>
      <c r="AB41" s="1">
        <v>38</v>
      </c>
      <c r="AC41" s="26">
        <f t="shared" si="4"/>
        <v>779944.8617856761</v>
      </c>
    </row>
    <row r="42" spans="6:29" x14ac:dyDescent="0.3">
      <c r="F42" s="1">
        <v>39</v>
      </c>
      <c r="G42" s="9">
        <f t="shared" si="5"/>
        <v>779944.8617856761</v>
      </c>
      <c r="H42" s="26">
        <f t="shared" si="0"/>
        <v>4897.3206904075205</v>
      </c>
      <c r="I42" s="26">
        <f t="shared" si="1"/>
        <v>3249.770257440317</v>
      </c>
      <c r="J42" s="26">
        <f t="shared" si="2"/>
        <v>1647.5504329672035</v>
      </c>
      <c r="K42" s="26">
        <f t="shared" si="3"/>
        <v>778297.31135270884</v>
      </c>
      <c r="M42" s="1">
        <v>39</v>
      </c>
      <c r="N42" s="9">
        <f t="shared" si="13"/>
        <v>797622.90290002141</v>
      </c>
      <c r="O42" s="9">
        <f t="shared" si="14"/>
        <v>58767.848284890242</v>
      </c>
      <c r="P42" s="9">
        <f t="shared" si="15"/>
        <v>39442.256737577845</v>
      </c>
      <c r="Q42" s="9">
        <f t="shared" si="16"/>
        <v>19325.591547312401</v>
      </c>
      <c r="R42" s="26">
        <f t="shared" si="17"/>
        <v>778297.31135270884</v>
      </c>
      <c r="T42" s="9"/>
      <c r="U42" s="26"/>
      <c r="V42" s="26"/>
      <c r="W42" s="26"/>
      <c r="X42" s="26"/>
      <c r="AB42" s="1">
        <v>39</v>
      </c>
      <c r="AC42" s="26">
        <f t="shared" si="4"/>
        <v>778297.31135270884</v>
      </c>
    </row>
    <row r="43" spans="6:29" x14ac:dyDescent="0.3">
      <c r="F43" s="1">
        <v>40</v>
      </c>
      <c r="G43" s="9">
        <f t="shared" si="5"/>
        <v>778297.31135270884</v>
      </c>
      <c r="H43" s="26">
        <f t="shared" si="0"/>
        <v>4897.3206904075205</v>
      </c>
      <c r="I43" s="26">
        <f t="shared" si="1"/>
        <v>3242.9054639696201</v>
      </c>
      <c r="J43" s="26">
        <f t="shared" si="2"/>
        <v>1654.4152264379004</v>
      </c>
      <c r="K43" s="26">
        <f t="shared" si="3"/>
        <v>776642.89612627099</v>
      </c>
      <c r="M43" s="1">
        <v>40</v>
      </c>
      <c r="N43" s="9">
        <f t="shared" si="13"/>
        <v>796049.01097169728</v>
      </c>
      <c r="O43" s="9">
        <f t="shared" si="14"/>
        <v>58767.848284890242</v>
      </c>
      <c r="P43" s="9">
        <f t="shared" si="15"/>
        <v>39361.733439464042</v>
      </c>
      <c r="Q43" s="9">
        <f t="shared" si="16"/>
        <v>19406.1148454262</v>
      </c>
      <c r="R43" s="26">
        <f t="shared" si="17"/>
        <v>776642.89612627099</v>
      </c>
      <c r="T43" s="9"/>
      <c r="U43" s="26"/>
      <c r="V43" s="26"/>
      <c r="W43" s="26"/>
      <c r="X43" s="26"/>
      <c r="AB43" s="1">
        <v>40</v>
      </c>
      <c r="AC43" s="26">
        <f t="shared" si="4"/>
        <v>776642.89612627099</v>
      </c>
    </row>
    <row r="44" spans="6:29" x14ac:dyDescent="0.3">
      <c r="F44" s="1">
        <v>41</v>
      </c>
      <c r="G44" s="9">
        <f t="shared" si="5"/>
        <v>776642.89612627099</v>
      </c>
      <c r="H44" s="26">
        <f t="shared" si="0"/>
        <v>4897.3206904075205</v>
      </c>
      <c r="I44" s="26">
        <f t="shared" si="1"/>
        <v>3236.0120671927957</v>
      </c>
      <c r="J44" s="26">
        <f t="shared" si="2"/>
        <v>1661.3086232147248</v>
      </c>
      <c r="K44" s="26">
        <f t="shared" si="3"/>
        <v>774981.58750305627</v>
      </c>
      <c r="M44" s="1">
        <v>41</v>
      </c>
      <c r="N44" s="9">
        <f t="shared" si="13"/>
        <v>794468.56116033846</v>
      </c>
      <c r="O44" s="9">
        <f t="shared" si="14"/>
        <v>58767.848284890242</v>
      </c>
      <c r="P44" s="9">
        <f t="shared" si="15"/>
        <v>39280.8746276081</v>
      </c>
      <c r="Q44" s="9">
        <f t="shared" si="16"/>
        <v>19486.973657282146</v>
      </c>
      <c r="R44" s="26">
        <f t="shared" si="17"/>
        <v>774981.58750305627</v>
      </c>
      <c r="T44" s="9"/>
      <c r="U44" s="26"/>
      <c r="V44" s="26"/>
      <c r="W44" s="26"/>
      <c r="X44" s="26"/>
      <c r="AB44" s="1">
        <v>41</v>
      </c>
      <c r="AC44" s="26">
        <f t="shared" si="4"/>
        <v>774981.58750305627</v>
      </c>
    </row>
    <row r="45" spans="6:29" x14ac:dyDescent="0.3">
      <c r="F45" s="1">
        <v>42</v>
      </c>
      <c r="G45" s="9">
        <f t="shared" si="5"/>
        <v>774981.58750305627</v>
      </c>
      <c r="H45" s="26">
        <f t="shared" si="0"/>
        <v>4897.3206904075205</v>
      </c>
      <c r="I45" s="26">
        <f t="shared" si="1"/>
        <v>3229.0899479294012</v>
      </c>
      <c r="J45" s="26">
        <f t="shared" si="2"/>
        <v>1668.2307424781193</v>
      </c>
      <c r="K45" s="26">
        <f t="shared" si="3"/>
        <v>773313.35676057811</v>
      </c>
      <c r="M45" s="1">
        <v>42</v>
      </c>
      <c r="N45" s="9">
        <f t="shared" si="13"/>
        <v>792881.52614143235</v>
      </c>
      <c r="O45" s="9">
        <f t="shared" si="14"/>
        <v>58767.848284890242</v>
      </c>
      <c r="P45" s="9">
        <f t="shared" si="15"/>
        <v>39199.678904036089</v>
      </c>
      <c r="Q45" s="9">
        <f t="shared" si="16"/>
        <v>19568.169380854153</v>
      </c>
      <c r="R45" s="26">
        <f t="shared" si="17"/>
        <v>773313.35676057811</v>
      </c>
      <c r="T45" s="9"/>
      <c r="U45" s="26"/>
      <c r="V45" s="26"/>
      <c r="W45" s="26"/>
      <c r="X45" s="26"/>
      <c r="AB45" s="1">
        <v>42</v>
      </c>
      <c r="AC45" s="26">
        <f t="shared" si="4"/>
        <v>773313.35676057811</v>
      </c>
    </row>
    <row r="46" spans="6:29" x14ac:dyDescent="0.3">
      <c r="F46" s="1">
        <v>43</v>
      </c>
      <c r="G46" s="9">
        <f t="shared" si="5"/>
        <v>773313.35676057811</v>
      </c>
      <c r="H46" s="26">
        <f t="shared" si="0"/>
        <v>4897.3206904075205</v>
      </c>
      <c r="I46" s="26">
        <f t="shared" si="1"/>
        <v>3222.1389865024089</v>
      </c>
      <c r="J46" s="26">
        <f t="shared" si="2"/>
        <v>1675.1817039051116</v>
      </c>
      <c r="K46" s="26">
        <f t="shared" si="3"/>
        <v>771638.175056673</v>
      </c>
      <c r="M46" s="1">
        <v>43</v>
      </c>
      <c r="N46" s="9">
        <f t="shared" si="13"/>
        <v>791287.87847661413</v>
      </c>
      <c r="O46" s="9">
        <f t="shared" si="14"/>
        <v>58767.848284890242</v>
      </c>
      <c r="P46" s="9">
        <f t="shared" si="15"/>
        <v>39118.144864949201</v>
      </c>
      <c r="Q46" s="9">
        <f t="shared" si="16"/>
        <v>19649.703419941048</v>
      </c>
      <c r="R46" s="26">
        <f t="shared" si="17"/>
        <v>771638.175056673</v>
      </c>
      <c r="T46" s="9"/>
      <c r="U46" s="26"/>
      <c r="V46" s="26"/>
      <c r="W46" s="26"/>
      <c r="X46" s="26"/>
      <c r="AB46" s="1">
        <v>43</v>
      </c>
      <c r="AC46" s="26">
        <f t="shared" si="4"/>
        <v>771638.175056673</v>
      </c>
    </row>
    <row r="47" spans="6:29" x14ac:dyDescent="0.3">
      <c r="F47" s="1">
        <v>44</v>
      </c>
      <c r="G47" s="9">
        <f t="shared" si="5"/>
        <v>771638.175056673</v>
      </c>
      <c r="H47" s="26">
        <f t="shared" si="0"/>
        <v>4897.3206904075205</v>
      </c>
      <c r="I47" s="26">
        <f t="shared" si="1"/>
        <v>3215.1590627361375</v>
      </c>
      <c r="J47" s="26">
        <f t="shared" si="2"/>
        <v>1682.161627671383</v>
      </c>
      <c r="K47" s="26">
        <f t="shared" si="3"/>
        <v>769956.01342900167</v>
      </c>
      <c r="M47" s="1">
        <v>44</v>
      </c>
      <c r="N47" s="9">
        <f t="shared" si="13"/>
        <v>789687.59061319253</v>
      </c>
      <c r="O47" s="9">
        <f t="shared" si="14"/>
        <v>58767.848284890242</v>
      </c>
      <c r="P47" s="9">
        <f t="shared" si="15"/>
        <v>39036.271100699443</v>
      </c>
      <c r="Q47" s="9">
        <f t="shared" si="16"/>
        <v>19731.577184190803</v>
      </c>
      <c r="R47" s="26">
        <f t="shared" si="17"/>
        <v>769956.01342900167</v>
      </c>
      <c r="T47" s="9"/>
      <c r="U47" s="26"/>
      <c r="V47" s="26"/>
      <c r="W47" s="26"/>
      <c r="X47" s="26"/>
      <c r="AB47" s="1">
        <v>44</v>
      </c>
      <c r="AC47" s="26">
        <f t="shared" si="4"/>
        <v>769956.01342900167</v>
      </c>
    </row>
    <row r="48" spans="6:29" x14ac:dyDescent="0.3">
      <c r="F48" s="1">
        <v>45</v>
      </c>
      <c r="G48" s="9">
        <f t="shared" si="5"/>
        <v>769956.01342900167</v>
      </c>
      <c r="H48" s="26">
        <f t="shared" si="0"/>
        <v>4897.3206904075205</v>
      </c>
      <c r="I48" s="26">
        <f t="shared" si="1"/>
        <v>3208.1500559541737</v>
      </c>
      <c r="J48" s="26">
        <f t="shared" si="2"/>
        <v>1689.1706344533468</v>
      </c>
      <c r="K48" s="26">
        <f t="shared" si="3"/>
        <v>768266.84279454837</v>
      </c>
      <c r="M48" s="1">
        <v>45</v>
      </c>
      <c r="N48" s="9">
        <f t="shared" si="13"/>
        <v>788080.63488367328</v>
      </c>
      <c r="O48" s="9">
        <f t="shared" si="14"/>
        <v>58767.848284890242</v>
      </c>
      <c r="P48" s="9">
        <f t="shared" si="15"/>
        <v>38954.056195765319</v>
      </c>
      <c r="Q48" s="9">
        <f t="shared" si="16"/>
        <v>19813.79208912493</v>
      </c>
      <c r="R48" s="26">
        <f t="shared" si="17"/>
        <v>768266.84279454837</v>
      </c>
      <c r="T48" s="9"/>
      <c r="U48" s="26"/>
      <c r="V48" s="26"/>
      <c r="W48" s="26"/>
      <c r="X48" s="26"/>
      <c r="AB48" s="1">
        <v>45</v>
      </c>
      <c r="AC48" s="26">
        <f t="shared" si="4"/>
        <v>768266.84279454837</v>
      </c>
    </row>
    <row r="49" spans="6:29" x14ac:dyDescent="0.3">
      <c r="F49" s="1">
        <v>46</v>
      </c>
      <c r="G49" s="9">
        <f t="shared" si="5"/>
        <v>768266.84279454837</v>
      </c>
      <c r="H49" s="26">
        <f t="shared" si="0"/>
        <v>4897.3206904075205</v>
      </c>
      <c r="I49" s="26">
        <f t="shared" si="1"/>
        <v>3201.1118449772848</v>
      </c>
      <c r="J49" s="26">
        <f t="shared" si="2"/>
        <v>1696.2088454302357</v>
      </c>
      <c r="K49" s="26">
        <f t="shared" si="3"/>
        <v>766570.63394911808</v>
      </c>
      <c r="M49" s="1">
        <v>46</v>
      </c>
      <c r="N49" s="9">
        <f t="shared" si="13"/>
        <v>786466.98350528104</v>
      </c>
      <c r="O49" s="9">
        <f t="shared" si="14"/>
        <v>58767.848284890242</v>
      </c>
      <c r="P49" s="9">
        <f t="shared" si="15"/>
        <v>38871.498728727296</v>
      </c>
      <c r="Q49" s="9">
        <f t="shared" si="16"/>
        <v>19896.349556162946</v>
      </c>
      <c r="R49" s="26">
        <f t="shared" si="17"/>
        <v>766570.63394911808</v>
      </c>
      <c r="T49" s="9"/>
      <c r="U49" s="26"/>
      <c r="V49" s="26"/>
      <c r="W49" s="26"/>
      <c r="X49" s="26"/>
      <c r="AB49" s="1">
        <v>46</v>
      </c>
      <c r="AC49" s="26">
        <f t="shared" si="4"/>
        <v>766570.63394911808</v>
      </c>
    </row>
    <row r="50" spans="6:29" x14ac:dyDescent="0.3">
      <c r="F50" s="1">
        <v>47</v>
      </c>
      <c r="G50" s="9">
        <f t="shared" si="5"/>
        <v>766570.63394911808</v>
      </c>
      <c r="H50" s="26">
        <f t="shared" si="0"/>
        <v>4897.3206904075205</v>
      </c>
      <c r="I50" s="26">
        <f t="shared" si="1"/>
        <v>3194.0443081213252</v>
      </c>
      <c r="J50" s="26">
        <f t="shared" si="2"/>
        <v>1703.2763822861953</v>
      </c>
      <c r="K50" s="26">
        <f t="shared" si="3"/>
        <v>764867.35756683187</v>
      </c>
      <c r="M50" s="1">
        <v>47</v>
      </c>
      <c r="N50" s="9">
        <f t="shared" si="13"/>
        <v>784846.60857947881</v>
      </c>
      <c r="O50" s="9">
        <f t="shared" si="14"/>
        <v>58767.848284890242</v>
      </c>
      <c r="P50" s="9">
        <f t="shared" si="15"/>
        <v>38788.597272243285</v>
      </c>
      <c r="Q50" s="9">
        <f t="shared" si="16"/>
        <v>19979.251012646961</v>
      </c>
      <c r="R50" s="26">
        <f t="shared" si="17"/>
        <v>764867.35756683187</v>
      </c>
      <c r="T50" s="9"/>
      <c r="U50" s="26"/>
      <c r="V50" s="26"/>
      <c r="W50" s="26"/>
      <c r="X50" s="26"/>
      <c r="AB50" s="1">
        <v>47</v>
      </c>
      <c r="AC50" s="26">
        <f t="shared" si="4"/>
        <v>764867.35756683187</v>
      </c>
    </row>
    <row r="51" spans="6:29" x14ac:dyDescent="0.3">
      <c r="F51" s="1">
        <v>48</v>
      </c>
      <c r="G51" s="9">
        <f t="shared" si="5"/>
        <v>764867.35756683187</v>
      </c>
      <c r="H51" s="26">
        <f t="shared" si="0"/>
        <v>4897.3206904075205</v>
      </c>
      <c r="I51" s="26">
        <f t="shared" si="1"/>
        <v>3186.9473231951329</v>
      </c>
      <c r="J51" s="26">
        <f t="shared" si="2"/>
        <v>1710.3733672123876</v>
      </c>
      <c r="K51" s="26">
        <f t="shared" si="3"/>
        <v>763156.9841996195</v>
      </c>
      <c r="M51" s="1">
        <v>48</v>
      </c>
      <c r="N51" s="9">
        <f t="shared" si="13"/>
        <v>783219.48209148576</v>
      </c>
      <c r="O51" s="9">
        <f t="shared" si="14"/>
        <v>58767.848284890242</v>
      </c>
      <c r="P51" s="9">
        <f t="shared" si="15"/>
        <v>38705.350393023924</v>
      </c>
      <c r="Q51" s="9">
        <f t="shared" si="16"/>
        <v>20062.497891866322</v>
      </c>
      <c r="R51" s="26">
        <f t="shared" si="17"/>
        <v>763156.9841996195</v>
      </c>
      <c r="T51" s="9"/>
      <c r="U51" s="26"/>
      <c r="V51" s="26"/>
      <c r="W51" s="26"/>
      <c r="X51" s="26"/>
      <c r="AB51" s="1">
        <v>48</v>
      </c>
      <c r="AC51" s="26">
        <f t="shared" si="4"/>
        <v>763156.9841996195</v>
      </c>
    </row>
    <row r="52" spans="6:29" x14ac:dyDescent="0.3">
      <c r="F52" s="1">
        <v>49</v>
      </c>
      <c r="G52" s="9">
        <f t="shared" si="5"/>
        <v>763156.9841996195</v>
      </c>
      <c r="H52" s="26">
        <f t="shared" si="0"/>
        <v>4897.3206904075205</v>
      </c>
      <c r="I52" s="26">
        <f t="shared" si="1"/>
        <v>3179.8207674984146</v>
      </c>
      <c r="J52" s="26">
        <f t="shared" si="2"/>
        <v>1717.4999229091059</v>
      </c>
      <c r="K52" s="26">
        <f t="shared" si="3"/>
        <v>761439.48427671043</v>
      </c>
      <c r="M52" s="1">
        <v>49</v>
      </c>
      <c r="N52" s="9">
        <f t="shared" si="13"/>
        <v>781585.57590979279</v>
      </c>
      <c r="O52" s="9">
        <f t="shared" si="14"/>
        <v>58767.848284890242</v>
      </c>
      <c r="P52" s="9">
        <f t="shared" si="15"/>
        <v>38621.756651807817</v>
      </c>
      <c r="Q52" s="9">
        <f t="shared" si="16"/>
        <v>20146.091633082429</v>
      </c>
      <c r="R52" s="26">
        <f t="shared" si="17"/>
        <v>761439.48427671043</v>
      </c>
      <c r="T52" s="9"/>
      <c r="U52" s="26"/>
      <c r="V52" s="26"/>
      <c r="W52" s="26"/>
      <c r="X52" s="26"/>
      <c r="AB52" s="1">
        <v>49</v>
      </c>
      <c r="AC52" s="26">
        <f t="shared" si="4"/>
        <v>761439.48427671043</v>
      </c>
    </row>
    <row r="53" spans="6:29" x14ac:dyDescent="0.3">
      <c r="F53" s="1">
        <v>50</v>
      </c>
      <c r="G53" s="9">
        <f t="shared" si="5"/>
        <v>761439.48427671043</v>
      </c>
      <c r="H53" s="26">
        <f t="shared" si="0"/>
        <v>4897.3206904075205</v>
      </c>
      <c r="I53" s="26">
        <f t="shared" si="1"/>
        <v>3172.6645178196268</v>
      </c>
      <c r="J53" s="26">
        <f t="shared" si="2"/>
        <v>1724.6561725878937</v>
      </c>
      <c r="K53" s="26">
        <f t="shared" si="3"/>
        <v>759714.82810412254</v>
      </c>
      <c r="M53" s="1">
        <v>50</v>
      </c>
      <c r="N53" s="9">
        <f t="shared" si="13"/>
        <v>779944.8617856761</v>
      </c>
      <c r="O53" s="9">
        <f t="shared" si="14"/>
        <v>58767.848284890242</v>
      </c>
      <c r="P53" s="9">
        <f t="shared" si="15"/>
        <v>38537.814603336643</v>
      </c>
      <c r="Q53" s="9">
        <f t="shared" si="16"/>
        <v>20230.033681553607</v>
      </c>
      <c r="R53" s="26">
        <f t="shared" si="17"/>
        <v>759714.82810412254</v>
      </c>
      <c r="T53" s="9"/>
      <c r="U53" s="26"/>
      <c r="V53" s="26"/>
      <c r="W53" s="26"/>
      <c r="X53" s="26"/>
      <c r="AB53" s="1">
        <v>50</v>
      </c>
      <c r="AC53" s="26">
        <f t="shared" si="4"/>
        <v>759714.82810412254</v>
      </c>
    </row>
    <row r="54" spans="6:29" x14ac:dyDescent="0.3">
      <c r="F54" s="1">
        <v>51</v>
      </c>
      <c r="G54" s="9">
        <f t="shared" si="5"/>
        <v>759714.82810412254</v>
      </c>
      <c r="H54" s="26">
        <f t="shared" si="0"/>
        <v>4897.3206904075205</v>
      </c>
      <c r="I54" s="26">
        <f t="shared" si="1"/>
        <v>3165.478450433844</v>
      </c>
      <c r="J54" s="26">
        <f t="shared" si="2"/>
        <v>1731.8422399736764</v>
      </c>
      <c r="K54" s="26">
        <f t="shared" si="3"/>
        <v>757982.98586414882</v>
      </c>
      <c r="M54" s="1">
        <v>51</v>
      </c>
      <c r="N54" s="9">
        <f t="shared" si="13"/>
        <v>778297.31135270884</v>
      </c>
      <c r="O54" s="9">
        <f t="shared" si="14"/>
        <v>58767.848284890242</v>
      </c>
      <c r="P54" s="9">
        <f t="shared" si="15"/>
        <v>38453.522796330166</v>
      </c>
      <c r="Q54" s="9">
        <f t="shared" si="16"/>
        <v>20314.32548856008</v>
      </c>
      <c r="R54" s="26">
        <f t="shared" si="17"/>
        <v>757982.98586414882</v>
      </c>
      <c r="T54" s="9"/>
      <c r="U54" s="26"/>
      <c r="V54" s="26"/>
      <c r="W54" s="26"/>
      <c r="X54" s="26"/>
      <c r="AB54" s="1">
        <v>51</v>
      </c>
      <c r="AC54" s="26">
        <f t="shared" si="4"/>
        <v>757982.98586414882</v>
      </c>
    </row>
    <row r="55" spans="6:29" x14ac:dyDescent="0.3">
      <c r="F55" s="1">
        <v>52</v>
      </c>
      <c r="G55" s="9">
        <f t="shared" si="5"/>
        <v>757982.98586414882</v>
      </c>
      <c r="H55" s="26">
        <f t="shared" si="0"/>
        <v>4897.3206904075205</v>
      </c>
      <c r="I55" s="26">
        <f t="shared" si="1"/>
        <v>3158.26244110062</v>
      </c>
      <c r="J55" s="26">
        <f t="shared" si="2"/>
        <v>1739.0582493069005</v>
      </c>
      <c r="K55" s="26">
        <f t="shared" si="3"/>
        <v>756243.92761484196</v>
      </c>
      <c r="M55" s="1">
        <v>52</v>
      </c>
      <c r="N55" s="9">
        <f t="shared" si="13"/>
        <v>776642.89612627099</v>
      </c>
      <c r="O55" s="9">
        <f t="shared" si="14"/>
        <v>58767.848284890242</v>
      </c>
      <c r="P55" s="9">
        <f t="shared" si="15"/>
        <v>38368.879773461165</v>
      </c>
      <c r="Q55" s="9">
        <f t="shared" si="16"/>
        <v>20398.968511429081</v>
      </c>
      <c r="R55" s="26">
        <f t="shared" si="17"/>
        <v>756243.92761484196</v>
      </c>
      <c r="T55" s="9"/>
      <c r="U55" s="26"/>
      <c r="V55" s="26"/>
      <c r="W55" s="26"/>
      <c r="X55" s="26"/>
      <c r="AB55" s="1">
        <v>52</v>
      </c>
      <c r="AC55" s="26">
        <f t="shared" si="4"/>
        <v>756243.92761484196</v>
      </c>
    </row>
    <row r="56" spans="6:29" x14ac:dyDescent="0.3">
      <c r="F56" s="1">
        <v>53</v>
      </c>
      <c r="G56" s="9">
        <f t="shared" si="5"/>
        <v>756243.92761484196</v>
      </c>
      <c r="H56" s="26">
        <f t="shared" si="0"/>
        <v>4897.3206904075205</v>
      </c>
      <c r="I56" s="26">
        <f t="shared" si="1"/>
        <v>3151.0163650618415</v>
      </c>
      <c r="J56" s="26">
        <f t="shared" si="2"/>
        <v>1746.304325345679</v>
      </c>
      <c r="K56" s="26">
        <f t="shared" si="3"/>
        <v>754497.62328949629</v>
      </c>
      <c r="M56" s="1">
        <v>53</v>
      </c>
      <c r="N56" s="9">
        <f t="shared" si="13"/>
        <v>774981.58750305627</v>
      </c>
      <c r="O56" s="9">
        <f t="shared" si="14"/>
        <v>58767.848284890242</v>
      </c>
      <c r="P56" s="9">
        <f t="shared" si="15"/>
        <v>38283.884071330212</v>
      </c>
      <c r="Q56" s="9">
        <f t="shared" si="16"/>
        <v>20483.964213560033</v>
      </c>
      <c r="R56" s="26">
        <f t="shared" si="17"/>
        <v>754497.62328949629</v>
      </c>
      <c r="T56" s="9"/>
      <c r="U56" s="26"/>
      <c r="V56" s="26"/>
      <c r="W56" s="26"/>
      <c r="X56" s="26"/>
      <c r="AB56" s="1">
        <v>53</v>
      </c>
      <c r="AC56" s="26">
        <f t="shared" si="4"/>
        <v>754497.62328949629</v>
      </c>
    </row>
    <row r="57" spans="6:29" x14ac:dyDescent="0.3">
      <c r="F57" s="1">
        <v>54</v>
      </c>
      <c r="G57" s="9">
        <f t="shared" si="5"/>
        <v>754497.62328949629</v>
      </c>
      <c r="H57" s="26">
        <f t="shared" si="0"/>
        <v>4897.3206904075205</v>
      </c>
      <c r="I57" s="26">
        <f t="shared" si="1"/>
        <v>3143.7400970395679</v>
      </c>
      <c r="J57" s="26">
        <f t="shared" si="2"/>
        <v>1753.5805933679526</v>
      </c>
      <c r="K57" s="26">
        <f t="shared" si="3"/>
        <v>752744.04269612837</v>
      </c>
      <c r="M57" s="1">
        <v>54</v>
      </c>
      <c r="N57" s="9">
        <f t="shared" si="13"/>
        <v>773313.35676057811</v>
      </c>
      <c r="O57" s="9">
        <f t="shared" si="14"/>
        <v>58767.848284890242</v>
      </c>
      <c r="P57" s="9">
        <f t="shared" si="15"/>
        <v>38198.534220440379</v>
      </c>
      <c r="Q57" s="9">
        <f t="shared" si="16"/>
        <v>20569.314064449867</v>
      </c>
      <c r="R57" s="26">
        <f t="shared" si="17"/>
        <v>752744.04269612837</v>
      </c>
      <c r="T57" s="9"/>
      <c r="U57" s="26"/>
      <c r="V57" s="26"/>
      <c r="W57" s="26"/>
      <c r="X57" s="26"/>
      <c r="AB57" s="1">
        <v>54</v>
      </c>
      <c r="AC57" s="26">
        <f t="shared" si="4"/>
        <v>752744.04269612837</v>
      </c>
    </row>
    <row r="58" spans="6:29" x14ac:dyDescent="0.3">
      <c r="F58" s="1">
        <v>55</v>
      </c>
      <c r="G58" s="9">
        <f t="shared" si="5"/>
        <v>752744.04269612837</v>
      </c>
      <c r="H58" s="26">
        <f t="shared" si="0"/>
        <v>4897.3206904075205</v>
      </c>
      <c r="I58" s="26">
        <f t="shared" si="1"/>
        <v>3136.4335112338681</v>
      </c>
      <c r="J58" s="26">
        <f t="shared" si="2"/>
        <v>1760.8871791736524</v>
      </c>
      <c r="K58" s="26">
        <f t="shared" si="3"/>
        <v>750983.15551695472</v>
      </c>
      <c r="M58" s="1">
        <v>55</v>
      </c>
      <c r="N58" s="9">
        <f t="shared" si="13"/>
        <v>771638.175056673</v>
      </c>
      <c r="O58" s="9">
        <f t="shared" si="14"/>
        <v>58767.848284890242</v>
      </c>
      <c r="P58" s="9">
        <f t="shared" si="15"/>
        <v>38112.828745171835</v>
      </c>
      <c r="Q58" s="9">
        <f t="shared" si="16"/>
        <v>20655.019539718411</v>
      </c>
      <c r="R58" s="26">
        <f t="shared" si="17"/>
        <v>750983.15551695472</v>
      </c>
      <c r="T58" s="9"/>
      <c r="U58" s="26"/>
      <c r="V58" s="26"/>
      <c r="W58" s="26"/>
      <c r="X58" s="26"/>
      <c r="AB58" s="1">
        <v>55</v>
      </c>
      <c r="AC58" s="26">
        <f t="shared" si="4"/>
        <v>750983.15551695472</v>
      </c>
    </row>
    <row r="59" spans="6:29" x14ac:dyDescent="0.3">
      <c r="F59" s="1">
        <v>56</v>
      </c>
      <c r="G59" s="9">
        <f t="shared" si="5"/>
        <v>750983.15551695472</v>
      </c>
      <c r="H59" s="26">
        <f t="shared" si="0"/>
        <v>4897.3206904075205</v>
      </c>
      <c r="I59" s="26">
        <f t="shared" si="1"/>
        <v>3129.0964813206447</v>
      </c>
      <c r="J59" s="26">
        <f t="shared" si="2"/>
        <v>1768.2242090868758</v>
      </c>
      <c r="K59" s="26">
        <f t="shared" si="3"/>
        <v>749214.93130786787</v>
      </c>
      <c r="M59" s="1">
        <v>56</v>
      </c>
      <c r="N59" s="9">
        <f t="shared" si="13"/>
        <v>769956.01342900167</v>
      </c>
      <c r="O59" s="9">
        <f t="shared" si="14"/>
        <v>58767.848284890242</v>
      </c>
      <c r="P59" s="9">
        <f t="shared" si="15"/>
        <v>38026.766163756343</v>
      </c>
      <c r="Q59" s="9">
        <f t="shared" si="16"/>
        <v>20741.082121133903</v>
      </c>
      <c r="R59" s="26">
        <f t="shared" si="17"/>
        <v>749214.93130786787</v>
      </c>
      <c r="T59" s="9"/>
      <c r="U59" s="26"/>
      <c r="V59" s="26"/>
      <c r="W59" s="26"/>
      <c r="X59" s="26"/>
      <c r="AB59" s="1">
        <v>56</v>
      </c>
      <c r="AC59" s="26">
        <f t="shared" si="4"/>
        <v>749214.93130786787</v>
      </c>
    </row>
    <row r="60" spans="6:29" x14ac:dyDescent="0.3">
      <c r="F60" s="1">
        <v>57</v>
      </c>
      <c r="G60" s="9">
        <f t="shared" si="5"/>
        <v>749214.93130786787</v>
      </c>
      <c r="H60" s="26">
        <f t="shared" si="0"/>
        <v>4897.3206904075205</v>
      </c>
      <c r="I60" s="26">
        <f t="shared" si="1"/>
        <v>3121.7288804494492</v>
      </c>
      <c r="J60" s="26">
        <f t="shared" si="2"/>
        <v>1775.5918099580713</v>
      </c>
      <c r="K60" s="26">
        <f t="shared" si="3"/>
        <v>747439.33949790976</v>
      </c>
      <c r="M60" s="1">
        <v>57</v>
      </c>
      <c r="N60" s="9">
        <f t="shared" si="13"/>
        <v>768266.84279454837</v>
      </c>
      <c r="O60" s="9">
        <f t="shared" si="14"/>
        <v>58767.848284890242</v>
      </c>
      <c r="P60" s="9">
        <f t="shared" si="15"/>
        <v>37940.344988251614</v>
      </c>
      <c r="Q60" s="9">
        <f t="shared" si="16"/>
        <v>20827.503296638624</v>
      </c>
      <c r="R60" s="26">
        <f t="shared" si="17"/>
        <v>747439.33949790976</v>
      </c>
      <c r="T60" s="9"/>
      <c r="U60" s="26"/>
      <c r="V60" s="26"/>
      <c r="W60" s="26"/>
      <c r="X60" s="26"/>
      <c r="AB60" s="1">
        <v>57</v>
      </c>
      <c r="AC60" s="26">
        <f t="shared" si="4"/>
        <v>747439.33949790976</v>
      </c>
    </row>
    <row r="61" spans="6:29" x14ac:dyDescent="0.3">
      <c r="F61" s="1">
        <v>58</v>
      </c>
      <c r="G61" s="9">
        <f t="shared" si="5"/>
        <v>747439.33949790976</v>
      </c>
      <c r="H61" s="26">
        <f t="shared" si="0"/>
        <v>4897.3206904075205</v>
      </c>
      <c r="I61" s="26">
        <f t="shared" si="1"/>
        <v>3114.3305812412905</v>
      </c>
      <c r="J61" s="26">
        <f t="shared" si="2"/>
        <v>1782.99010916623</v>
      </c>
      <c r="K61" s="26">
        <f t="shared" si="3"/>
        <v>745656.34938874352</v>
      </c>
      <c r="M61" s="1">
        <v>58</v>
      </c>
      <c r="N61" s="9">
        <f t="shared" si="13"/>
        <v>766570.63394911808</v>
      </c>
      <c r="O61" s="9">
        <f t="shared" si="14"/>
        <v>58767.848284890242</v>
      </c>
      <c r="P61" s="9">
        <f t="shared" si="15"/>
        <v>37853.563724515625</v>
      </c>
      <c r="Q61" s="9">
        <f t="shared" si="16"/>
        <v>20914.284560374621</v>
      </c>
      <c r="R61" s="26">
        <f t="shared" si="17"/>
        <v>745656.34938874352</v>
      </c>
      <c r="T61" s="9"/>
      <c r="U61" s="26"/>
      <c r="V61" s="26"/>
      <c r="W61" s="26"/>
      <c r="X61" s="26"/>
      <c r="AB61" s="1">
        <v>58</v>
      </c>
      <c r="AC61" s="26">
        <f t="shared" si="4"/>
        <v>745656.34938874352</v>
      </c>
    </row>
    <row r="62" spans="6:29" x14ac:dyDescent="0.3">
      <c r="F62" s="1">
        <v>59</v>
      </c>
      <c r="G62" s="9">
        <f t="shared" si="5"/>
        <v>745656.34938874352</v>
      </c>
      <c r="H62" s="26">
        <f t="shared" si="0"/>
        <v>4897.3206904075205</v>
      </c>
      <c r="I62" s="26">
        <f t="shared" si="1"/>
        <v>3106.9014557864311</v>
      </c>
      <c r="J62" s="26">
        <f t="shared" si="2"/>
        <v>1790.4192346210893</v>
      </c>
      <c r="K62" s="26">
        <f t="shared" si="3"/>
        <v>743865.93015412241</v>
      </c>
      <c r="M62" s="1">
        <v>59</v>
      </c>
      <c r="N62" s="9">
        <f t="shared" si="13"/>
        <v>764867.35756683187</v>
      </c>
      <c r="O62" s="9">
        <f t="shared" si="14"/>
        <v>58767.848284890242</v>
      </c>
      <c r="P62" s="9">
        <f t="shared" si="15"/>
        <v>37766.42087218073</v>
      </c>
      <c r="Q62" s="9">
        <f t="shared" si="16"/>
        <v>21001.427412709512</v>
      </c>
      <c r="R62" s="26">
        <f t="shared" si="17"/>
        <v>743865.93015412241</v>
      </c>
      <c r="T62" s="9"/>
      <c r="U62" s="26"/>
      <c r="V62" s="26"/>
      <c r="W62" s="26"/>
      <c r="X62" s="26"/>
      <c r="AB62" s="1">
        <v>59</v>
      </c>
      <c r="AC62" s="26">
        <f t="shared" si="4"/>
        <v>743865.93015412241</v>
      </c>
    </row>
    <row r="63" spans="6:29" x14ac:dyDescent="0.3">
      <c r="F63" s="1">
        <v>60</v>
      </c>
      <c r="G63" s="9">
        <f t="shared" si="5"/>
        <v>743865.93015412241</v>
      </c>
      <c r="H63" s="26">
        <f t="shared" si="0"/>
        <v>4897.3206904075205</v>
      </c>
      <c r="I63" s="26">
        <f t="shared" si="1"/>
        <v>3099.4413756421768</v>
      </c>
      <c r="J63" s="26">
        <f t="shared" si="2"/>
        <v>1797.8793147653437</v>
      </c>
      <c r="K63" s="26">
        <f t="shared" si="3"/>
        <v>742068.05083935708</v>
      </c>
      <c r="M63" s="1">
        <v>60</v>
      </c>
      <c r="N63" s="9">
        <f t="shared" si="13"/>
        <v>763156.9841996195</v>
      </c>
      <c r="O63" s="9">
        <f t="shared" si="14"/>
        <v>58767.848284890242</v>
      </c>
      <c r="P63" s="9">
        <f t="shared" si="15"/>
        <v>37678.914924627774</v>
      </c>
      <c r="Q63" s="9">
        <f t="shared" si="16"/>
        <v>21088.933360262472</v>
      </c>
      <c r="R63" s="26">
        <f t="shared" si="17"/>
        <v>742068.05083935708</v>
      </c>
      <c r="T63" s="9"/>
      <c r="U63" s="26"/>
      <c r="V63" s="26"/>
      <c r="W63" s="26"/>
      <c r="X63" s="26"/>
      <c r="AB63" s="1">
        <v>60</v>
      </c>
      <c r="AC63" s="26">
        <f t="shared" si="4"/>
        <v>742068.05083935708</v>
      </c>
    </row>
    <row r="64" spans="6:29" x14ac:dyDescent="0.3">
      <c r="F64" s="1">
        <v>61</v>
      </c>
      <c r="G64" s="9">
        <f t="shared" si="5"/>
        <v>742068.05083935708</v>
      </c>
      <c r="H64" s="26">
        <f t="shared" si="0"/>
        <v>4897.3206904075205</v>
      </c>
      <c r="I64" s="26">
        <f t="shared" si="1"/>
        <v>3091.9502118306546</v>
      </c>
      <c r="J64" s="26">
        <f t="shared" si="2"/>
        <v>1805.3704785768659</v>
      </c>
      <c r="K64" s="26">
        <f t="shared" si="3"/>
        <v>740262.68036078021</v>
      </c>
      <c r="M64" s="1">
        <v>61</v>
      </c>
      <c r="N64" s="9">
        <f t="shared" si="13"/>
        <v>761439.48427671043</v>
      </c>
      <c r="O64" s="9">
        <f t="shared" si="14"/>
        <v>58767.848284890242</v>
      </c>
      <c r="P64" s="9">
        <f t="shared" si="15"/>
        <v>37591.044368960014</v>
      </c>
      <c r="Q64" s="9">
        <f t="shared" si="16"/>
        <v>21176.803915930235</v>
      </c>
      <c r="R64" s="26">
        <f t="shared" si="17"/>
        <v>740262.68036078021</v>
      </c>
      <c r="T64" s="9"/>
      <c r="U64" s="26"/>
      <c r="V64" s="26"/>
      <c r="W64" s="26"/>
      <c r="X64" s="26"/>
      <c r="AB64" s="1">
        <v>61</v>
      </c>
      <c r="AC64" s="26">
        <f t="shared" si="4"/>
        <v>740262.68036078021</v>
      </c>
    </row>
    <row r="65" spans="6:29" x14ac:dyDescent="0.3">
      <c r="F65" s="1">
        <v>62</v>
      </c>
      <c r="G65" s="9">
        <f t="shared" si="5"/>
        <v>740262.68036078021</v>
      </c>
      <c r="H65" s="26">
        <f t="shared" si="0"/>
        <v>4897.3206904075205</v>
      </c>
      <c r="I65" s="26">
        <f t="shared" si="1"/>
        <v>3084.4278348365842</v>
      </c>
      <c r="J65" s="26">
        <f t="shared" si="2"/>
        <v>1812.8928555709363</v>
      </c>
      <c r="K65" s="26">
        <f t="shared" si="3"/>
        <v>738449.78750520933</v>
      </c>
      <c r="M65" s="1">
        <v>62</v>
      </c>
      <c r="N65" s="9">
        <f t="shared" si="13"/>
        <v>759714.82810412254</v>
      </c>
      <c r="O65" s="9">
        <f t="shared" si="14"/>
        <v>58767.848284890242</v>
      </c>
      <c r="P65" s="9">
        <f t="shared" si="15"/>
        <v>37502.807685976972</v>
      </c>
      <c r="Q65" s="9">
        <f t="shared" si="16"/>
        <v>21265.040598913271</v>
      </c>
      <c r="R65" s="26">
        <f t="shared" si="17"/>
        <v>738449.78750520933</v>
      </c>
      <c r="T65" s="9"/>
      <c r="U65" s="26"/>
      <c r="V65" s="26"/>
      <c r="W65" s="26"/>
      <c r="X65" s="26"/>
      <c r="AB65" s="1">
        <v>62</v>
      </c>
      <c r="AC65" s="26">
        <f t="shared" si="4"/>
        <v>738449.78750520933</v>
      </c>
    </row>
    <row r="66" spans="6:29" x14ac:dyDescent="0.3">
      <c r="F66" s="1">
        <v>63</v>
      </c>
      <c r="G66" s="9">
        <f t="shared" si="5"/>
        <v>738449.78750520933</v>
      </c>
      <c r="H66" s="26">
        <f t="shared" si="0"/>
        <v>4897.3206904075205</v>
      </c>
      <c r="I66" s="26">
        <f t="shared" si="1"/>
        <v>3076.8741146050388</v>
      </c>
      <c r="J66" s="26">
        <f t="shared" si="2"/>
        <v>1820.4465758024817</v>
      </c>
      <c r="K66" s="26">
        <f t="shared" si="3"/>
        <v>736629.34092940681</v>
      </c>
      <c r="M66" s="1">
        <v>63</v>
      </c>
      <c r="N66" s="9">
        <f t="shared" si="13"/>
        <v>757982.98586414882</v>
      </c>
      <c r="O66" s="9">
        <f t="shared" si="14"/>
        <v>58767.848284890242</v>
      </c>
      <c r="P66" s="9">
        <f t="shared" si="15"/>
        <v>37414.203350148171</v>
      </c>
      <c r="Q66" s="9">
        <f t="shared" si="16"/>
        <v>21353.644934742078</v>
      </c>
      <c r="R66" s="26">
        <f t="shared" si="17"/>
        <v>736629.34092940681</v>
      </c>
      <c r="T66" s="9"/>
      <c r="U66" s="26"/>
      <c r="V66" s="26"/>
      <c r="W66" s="26"/>
      <c r="X66" s="26"/>
      <c r="AB66" s="1">
        <v>63</v>
      </c>
      <c r="AC66" s="26">
        <f t="shared" si="4"/>
        <v>736629.34092940681</v>
      </c>
    </row>
    <row r="67" spans="6:29" x14ac:dyDescent="0.3">
      <c r="F67" s="1">
        <v>64</v>
      </c>
      <c r="G67" s="9">
        <f t="shared" si="5"/>
        <v>736629.34092940681</v>
      </c>
      <c r="H67" s="26">
        <f t="shared" si="0"/>
        <v>4897.3206904075205</v>
      </c>
      <c r="I67" s="26">
        <f t="shared" si="1"/>
        <v>3069.2889205391948</v>
      </c>
      <c r="J67" s="26">
        <f t="shared" si="2"/>
        <v>1828.0317698683257</v>
      </c>
      <c r="K67" s="26">
        <f t="shared" si="3"/>
        <v>734801.30915953848</v>
      </c>
      <c r="M67" s="1">
        <v>64</v>
      </c>
      <c r="N67" s="9">
        <f t="shared" si="13"/>
        <v>756243.92761484196</v>
      </c>
      <c r="O67" s="9">
        <f t="shared" si="14"/>
        <v>58767.848284890242</v>
      </c>
      <c r="P67" s="9">
        <f t="shared" si="15"/>
        <v>37325.229829586751</v>
      </c>
      <c r="Q67" s="9">
        <f t="shared" si="16"/>
        <v>21442.618455303502</v>
      </c>
      <c r="R67" s="26">
        <f t="shared" si="17"/>
        <v>734801.30915953848</v>
      </c>
      <c r="T67" s="9"/>
      <c r="U67" s="26"/>
      <c r="V67" s="26"/>
      <c r="W67" s="26"/>
      <c r="X67" s="26"/>
      <c r="AB67" s="1">
        <v>64</v>
      </c>
      <c r="AC67" s="26">
        <f t="shared" si="4"/>
        <v>734801.30915953848</v>
      </c>
    </row>
    <row r="68" spans="6:29" x14ac:dyDescent="0.3">
      <c r="F68" s="1">
        <v>65</v>
      </c>
      <c r="G68" s="9">
        <f t="shared" si="5"/>
        <v>734801.30915953848</v>
      </c>
      <c r="H68" s="26">
        <f t="shared" si="0"/>
        <v>4897.3206904075205</v>
      </c>
      <c r="I68" s="26">
        <f t="shared" si="1"/>
        <v>3061.6721214980771</v>
      </c>
      <c r="J68" s="26">
        <f t="shared" si="2"/>
        <v>1835.6485689094434</v>
      </c>
      <c r="K68" s="26">
        <f t="shared" si="3"/>
        <v>732965.66059062898</v>
      </c>
      <c r="M68" s="1">
        <v>65</v>
      </c>
      <c r="N68" s="9">
        <f t="shared" si="13"/>
        <v>754497.62328949629</v>
      </c>
      <c r="O68" s="9">
        <f t="shared" si="14"/>
        <v>58767.848284890242</v>
      </c>
      <c r="P68" s="9">
        <f t="shared" si="15"/>
        <v>37235.885586022981</v>
      </c>
      <c r="Q68" s="9">
        <f t="shared" si="16"/>
        <v>21531.962698867268</v>
      </c>
      <c r="R68" s="26">
        <f t="shared" si="17"/>
        <v>732965.66059062898</v>
      </c>
      <c r="T68" s="9"/>
      <c r="U68" s="26"/>
      <c r="V68" s="26"/>
      <c r="W68" s="26"/>
      <c r="X68" s="26"/>
      <c r="AB68" s="1">
        <v>65</v>
      </c>
      <c r="AC68" s="26">
        <f t="shared" si="4"/>
        <v>732965.66059062898</v>
      </c>
    </row>
    <row r="69" spans="6:29" x14ac:dyDescent="0.3">
      <c r="F69" s="1">
        <v>66</v>
      </c>
      <c r="G69" s="9">
        <f t="shared" si="5"/>
        <v>732965.66059062898</v>
      </c>
      <c r="H69" s="26">
        <f t="shared" ref="H69:H132" si="24">$D$10</f>
        <v>4897.3206904075205</v>
      </c>
      <c r="I69" s="26">
        <f t="shared" ref="I69:I132" si="25">$D$6*G69</f>
        <v>3054.0235857942876</v>
      </c>
      <c r="J69" s="26">
        <f t="shared" ref="J69:J132" si="26">H69-I69</f>
        <v>1843.2971046132329</v>
      </c>
      <c r="K69" s="26">
        <f t="shared" ref="K69:K132" si="27">G69-J69</f>
        <v>731122.3634860157</v>
      </c>
      <c r="M69" s="1">
        <v>66</v>
      </c>
      <c r="N69" s="9">
        <f t="shared" si="13"/>
        <v>752744.04269612837</v>
      </c>
      <c r="O69" s="9">
        <f t="shared" si="14"/>
        <v>58767.848284890242</v>
      </c>
      <c r="P69" s="9">
        <f t="shared" si="15"/>
        <v>37146.169074777703</v>
      </c>
      <c r="Q69" s="9">
        <f t="shared" si="16"/>
        <v>21621.67921011255</v>
      </c>
      <c r="R69" s="26">
        <f t="shared" si="17"/>
        <v>731122.3634860157</v>
      </c>
      <c r="T69" s="9"/>
      <c r="U69" s="26"/>
      <c r="V69" s="26"/>
      <c r="W69" s="26"/>
      <c r="X69" s="26"/>
      <c r="AB69" s="1">
        <v>66</v>
      </c>
      <c r="AC69" s="26">
        <f t="shared" ref="AC69:AC132" si="28">K69</f>
        <v>731122.3634860157</v>
      </c>
    </row>
    <row r="70" spans="6:29" x14ac:dyDescent="0.3">
      <c r="F70" s="1">
        <v>67</v>
      </c>
      <c r="G70" s="9">
        <f t="shared" ref="G70:G133" si="29">K69</f>
        <v>731122.3634860157</v>
      </c>
      <c r="H70" s="26">
        <f t="shared" si="24"/>
        <v>4897.3206904075205</v>
      </c>
      <c r="I70" s="26">
        <f t="shared" si="25"/>
        <v>3046.3431811917321</v>
      </c>
      <c r="J70" s="26">
        <f t="shared" si="26"/>
        <v>1850.9775092157884</v>
      </c>
      <c r="K70" s="26">
        <f t="shared" si="27"/>
        <v>729271.38597679988</v>
      </c>
      <c r="M70" s="1">
        <v>67</v>
      </c>
      <c r="N70" s="9">
        <f t="shared" si="13"/>
        <v>750983.15551695472</v>
      </c>
      <c r="O70" s="9">
        <f t="shared" si="14"/>
        <v>58767.848284890242</v>
      </c>
      <c r="P70" s="9">
        <f t="shared" si="15"/>
        <v>37056.078744735561</v>
      </c>
      <c r="Q70" s="9">
        <f t="shared" si="16"/>
        <v>21711.769540154684</v>
      </c>
      <c r="R70" s="26">
        <f t="shared" si="17"/>
        <v>729271.38597679988</v>
      </c>
      <c r="T70" s="9"/>
      <c r="U70" s="26"/>
      <c r="V70" s="26"/>
      <c r="W70" s="26"/>
      <c r="X70" s="26"/>
      <c r="AB70" s="1">
        <v>67</v>
      </c>
      <c r="AC70" s="26">
        <f t="shared" si="28"/>
        <v>729271.38597679988</v>
      </c>
    </row>
    <row r="71" spans="6:29" x14ac:dyDescent="0.3">
      <c r="F71" s="1">
        <v>68</v>
      </c>
      <c r="G71" s="9">
        <f t="shared" si="29"/>
        <v>729271.38597679988</v>
      </c>
      <c r="H71" s="26">
        <f t="shared" si="24"/>
        <v>4897.3206904075205</v>
      </c>
      <c r="I71" s="26">
        <f t="shared" si="25"/>
        <v>3038.6307749033326</v>
      </c>
      <c r="J71" s="26">
        <f t="shared" si="26"/>
        <v>1858.6899155041879</v>
      </c>
      <c r="K71" s="26">
        <f t="shared" si="27"/>
        <v>727412.69606129569</v>
      </c>
      <c r="M71" s="1">
        <v>68</v>
      </c>
      <c r="N71" s="9">
        <f t="shared" si="13"/>
        <v>749214.93130786787</v>
      </c>
      <c r="O71" s="9">
        <f t="shared" si="14"/>
        <v>58767.848284890242</v>
      </c>
      <c r="P71" s="9">
        <f t="shared" si="15"/>
        <v>36965.613038318239</v>
      </c>
      <c r="Q71" s="9">
        <f t="shared" si="16"/>
        <v>21802.235246571992</v>
      </c>
      <c r="R71" s="26">
        <f t="shared" si="17"/>
        <v>727412.69606129569</v>
      </c>
      <c r="T71" s="9"/>
      <c r="U71" s="26"/>
      <c r="V71" s="26"/>
      <c r="W71" s="26"/>
      <c r="X71" s="26"/>
      <c r="AB71" s="1">
        <v>68</v>
      </c>
      <c r="AC71" s="26">
        <f t="shared" si="28"/>
        <v>727412.69606129569</v>
      </c>
    </row>
    <row r="72" spans="6:29" x14ac:dyDescent="0.3">
      <c r="F72" s="1">
        <v>69</v>
      </c>
      <c r="G72" s="9">
        <f t="shared" si="29"/>
        <v>727412.69606129569</v>
      </c>
      <c r="H72" s="26">
        <f t="shared" si="24"/>
        <v>4897.3206904075205</v>
      </c>
      <c r="I72" s="26">
        <f t="shared" si="25"/>
        <v>3030.886233588732</v>
      </c>
      <c r="J72" s="26">
        <f t="shared" si="26"/>
        <v>1866.4344568187885</v>
      </c>
      <c r="K72" s="26">
        <f t="shared" si="27"/>
        <v>725546.26160447695</v>
      </c>
      <c r="M72" s="1">
        <v>69</v>
      </c>
      <c r="N72" s="9">
        <f t="shared" si="13"/>
        <v>747439.33949790976</v>
      </c>
      <c r="O72" s="9">
        <f t="shared" si="14"/>
        <v>58767.848284890242</v>
      </c>
      <c r="P72" s="9">
        <f t="shared" si="15"/>
        <v>36874.770391457532</v>
      </c>
      <c r="Q72" s="9">
        <f t="shared" si="16"/>
        <v>21893.07789343271</v>
      </c>
      <c r="R72" s="26">
        <f t="shared" si="17"/>
        <v>725546.26160447695</v>
      </c>
      <c r="T72" s="9"/>
      <c r="U72" s="26"/>
      <c r="V72" s="26"/>
      <c r="W72" s="26"/>
      <c r="X72" s="26"/>
      <c r="AB72" s="1">
        <v>69</v>
      </c>
      <c r="AC72" s="26">
        <f t="shared" si="28"/>
        <v>725546.26160447695</v>
      </c>
    </row>
    <row r="73" spans="6:29" x14ac:dyDescent="0.3">
      <c r="F73" s="1">
        <v>70</v>
      </c>
      <c r="G73" s="9">
        <f t="shared" si="29"/>
        <v>725546.26160447695</v>
      </c>
      <c r="H73" s="26">
        <f t="shared" si="24"/>
        <v>4897.3206904075205</v>
      </c>
      <c r="I73" s="26">
        <f t="shared" si="25"/>
        <v>3023.1094233519871</v>
      </c>
      <c r="J73" s="26">
        <f t="shared" si="26"/>
        <v>1874.2112670555334</v>
      </c>
      <c r="K73" s="26">
        <f t="shared" si="27"/>
        <v>723672.05033742147</v>
      </c>
      <c r="M73" s="1">
        <v>70</v>
      </c>
      <c r="N73" s="9">
        <f t="shared" si="13"/>
        <v>745656.34938874352</v>
      </c>
      <c r="O73" s="9">
        <f t="shared" si="14"/>
        <v>58767.848284890242</v>
      </c>
      <c r="P73" s="9">
        <f t="shared" si="15"/>
        <v>36783.549233568221</v>
      </c>
      <c r="Q73" s="9">
        <f t="shared" si="16"/>
        <v>21984.299051322014</v>
      </c>
      <c r="R73" s="26">
        <f t="shared" si="17"/>
        <v>723672.05033742147</v>
      </c>
      <c r="T73" s="9"/>
      <c r="U73" s="26"/>
      <c r="V73" s="26"/>
      <c r="W73" s="26"/>
      <c r="X73" s="26"/>
      <c r="AB73" s="1">
        <v>70</v>
      </c>
      <c r="AC73" s="26">
        <f t="shared" si="28"/>
        <v>723672.05033742147</v>
      </c>
    </row>
    <row r="74" spans="6:29" x14ac:dyDescent="0.3">
      <c r="F74" s="1">
        <v>71</v>
      </c>
      <c r="G74" s="9">
        <f t="shared" si="29"/>
        <v>723672.05033742147</v>
      </c>
      <c r="H74" s="26">
        <f t="shared" si="24"/>
        <v>4897.3206904075205</v>
      </c>
      <c r="I74" s="26">
        <f t="shared" si="25"/>
        <v>3015.3002097392559</v>
      </c>
      <c r="J74" s="26">
        <f t="shared" si="26"/>
        <v>1882.0204806682646</v>
      </c>
      <c r="K74" s="26">
        <f t="shared" si="27"/>
        <v>721790.02985675319</v>
      </c>
      <c r="M74" s="1">
        <v>71</v>
      </c>
      <c r="N74" s="9">
        <f t="shared" si="13"/>
        <v>743865.93015412241</v>
      </c>
      <c r="O74" s="9">
        <f t="shared" si="14"/>
        <v>58767.848284890242</v>
      </c>
      <c r="P74" s="9">
        <f t="shared" si="15"/>
        <v>36691.947987521045</v>
      </c>
      <c r="Q74" s="9">
        <f t="shared" si="16"/>
        <v>22075.900297369193</v>
      </c>
      <c r="R74" s="26">
        <f t="shared" si="17"/>
        <v>721790.02985675319</v>
      </c>
      <c r="T74" s="9"/>
      <c r="U74" s="26"/>
      <c r="V74" s="26"/>
      <c r="W74" s="26"/>
      <c r="X74" s="26"/>
      <c r="AB74" s="1">
        <v>71</v>
      </c>
      <c r="AC74" s="26">
        <f t="shared" si="28"/>
        <v>721790.02985675319</v>
      </c>
    </row>
    <row r="75" spans="6:29" x14ac:dyDescent="0.3">
      <c r="F75" s="1">
        <v>72</v>
      </c>
      <c r="G75" s="9">
        <f t="shared" si="29"/>
        <v>721790.02985675319</v>
      </c>
      <c r="H75" s="26">
        <f t="shared" si="24"/>
        <v>4897.3206904075205</v>
      </c>
      <c r="I75" s="26">
        <f t="shared" si="25"/>
        <v>3007.4584577364717</v>
      </c>
      <c r="J75" s="26">
        <f t="shared" si="26"/>
        <v>1889.8622326710488</v>
      </c>
      <c r="K75" s="26">
        <f t="shared" si="27"/>
        <v>719900.16762408218</v>
      </c>
      <c r="M75" s="1">
        <v>72</v>
      </c>
      <c r="N75" s="9">
        <f t="shared" si="13"/>
        <v>742068.05083935708</v>
      </c>
      <c r="O75" s="9">
        <f t="shared" si="14"/>
        <v>58767.848284890242</v>
      </c>
      <c r="P75" s="9">
        <f t="shared" si="15"/>
        <v>36599.965069615348</v>
      </c>
      <c r="Q75" s="9">
        <f t="shared" si="16"/>
        <v>22167.883215274898</v>
      </c>
      <c r="R75" s="26">
        <f t="shared" si="17"/>
        <v>719900.16762408218</v>
      </c>
      <c r="T75" s="9"/>
      <c r="U75" s="26"/>
      <c r="V75" s="26"/>
      <c r="W75" s="26"/>
      <c r="X75" s="26"/>
      <c r="AB75" s="1">
        <v>72</v>
      </c>
      <c r="AC75" s="26">
        <f t="shared" si="28"/>
        <v>719900.16762408218</v>
      </c>
    </row>
    <row r="76" spans="6:29" x14ac:dyDescent="0.3">
      <c r="F76" s="1">
        <v>73</v>
      </c>
      <c r="G76" s="9">
        <f t="shared" si="29"/>
        <v>719900.16762408218</v>
      </c>
      <c r="H76" s="26">
        <f t="shared" si="24"/>
        <v>4897.3206904075205</v>
      </c>
      <c r="I76" s="26">
        <f t="shared" si="25"/>
        <v>2999.584031767009</v>
      </c>
      <c r="J76" s="26">
        <f t="shared" si="26"/>
        <v>1897.7366586405115</v>
      </c>
      <c r="K76" s="26">
        <f t="shared" si="27"/>
        <v>718002.43096544163</v>
      </c>
      <c r="M76" s="1">
        <v>73</v>
      </c>
      <c r="N76" s="9">
        <f t="shared" si="13"/>
        <v>740262.68036078021</v>
      </c>
      <c r="O76" s="9">
        <f t="shared" si="14"/>
        <v>58767.848284890242</v>
      </c>
      <c r="P76" s="9">
        <f t="shared" si="15"/>
        <v>36507.5988895517</v>
      </c>
      <c r="Q76" s="9">
        <f t="shared" si="16"/>
        <v>22260.249395338542</v>
      </c>
      <c r="R76" s="26">
        <f t="shared" si="17"/>
        <v>718002.43096544163</v>
      </c>
      <c r="T76" s="9"/>
      <c r="U76" s="26"/>
      <c r="V76" s="26"/>
      <c r="W76" s="26"/>
      <c r="X76" s="26"/>
      <c r="AB76" s="1">
        <v>73</v>
      </c>
      <c r="AC76" s="26">
        <f t="shared" si="28"/>
        <v>718002.43096544163</v>
      </c>
    </row>
    <row r="77" spans="6:29" x14ac:dyDescent="0.3">
      <c r="F77" s="1">
        <v>74</v>
      </c>
      <c r="G77" s="9">
        <f t="shared" si="29"/>
        <v>718002.43096544163</v>
      </c>
      <c r="H77" s="26">
        <f t="shared" si="24"/>
        <v>4897.3206904075205</v>
      </c>
      <c r="I77" s="26">
        <f t="shared" si="25"/>
        <v>2991.67679568934</v>
      </c>
      <c r="J77" s="26">
        <f t="shared" si="26"/>
        <v>1905.6438947181805</v>
      </c>
      <c r="K77" s="26">
        <f t="shared" si="27"/>
        <v>716096.78707072348</v>
      </c>
      <c r="M77" s="1">
        <v>74</v>
      </c>
      <c r="N77" s="9">
        <f t="shared" si="13"/>
        <v>738449.78750520933</v>
      </c>
      <c r="O77" s="9">
        <f t="shared" si="14"/>
        <v>58767.848284890242</v>
      </c>
      <c r="P77" s="9">
        <f t="shared" si="15"/>
        <v>36414.847850404461</v>
      </c>
      <c r="Q77" s="9">
        <f t="shared" si="16"/>
        <v>22353.000434485788</v>
      </c>
      <c r="R77" s="26">
        <f t="shared" si="17"/>
        <v>716096.78707072348</v>
      </c>
      <c r="T77" s="9"/>
      <c r="U77" s="26"/>
      <c r="V77" s="26"/>
      <c r="W77" s="26"/>
      <c r="X77" s="26"/>
      <c r="AB77" s="1">
        <v>74</v>
      </c>
      <c r="AC77" s="26">
        <f t="shared" si="28"/>
        <v>716096.78707072348</v>
      </c>
    </row>
    <row r="78" spans="6:29" x14ac:dyDescent="0.3">
      <c r="F78" s="1">
        <v>75</v>
      </c>
      <c r="G78" s="9">
        <f t="shared" si="29"/>
        <v>716096.78707072348</v>
      </c>
      <c r="H78" s="26">
        <f t="shared" si="24"/>
        <v>4897.3206904075205</v>
      </c>
      <c r="I78" s="26">
        <f t="shared" si="25"/>
        <v>2983.7366127946812</v>
      </c>
      <c r="J78" s="26">
        <f t="shared" si="26"/>
        <v>1913.5840776128393</v>
      </c>
      <c r="K78" s="26">
        <f t="shared" si="27"/>
        <v>714183.20299311064</v>
      </c>
      <c r="M78" s="1">
        <v>75</v>
      </c>
      <c r="N78" s="9">
        <f t="shared" si="13"/>
        <v>736629.34092940681</v>
      </c>
      <c r="O78" s="9">
        <f t="shared" si="14"/>
        <v>58767.848284890242</v>
      </c>
      <c r="P78" s="9">
        <f t="shared" si="15"/>
        <v>36321.710348594104</v>
      </c>
      <c r="Q78" s="9">
        <f t="shared" si="16"/>
        <v>22446.137936296145</v>
      </c>
      <c r="R78" s="26">
        <f t="shared" si="17"/>
        <v>714183.20299311064</v>
      </c>
      <c r="T78" s="9"/>
      <c r="U78" s="26"/>
      <c r="V78" s="26"/>
      <c r="W78" s="26"/>
      <c r="X78" s="26"/>
      <c r="AB78" s="1">
        <v>75</v>
      </c>
      <c r="AC78" s="26">
        <f t="shared" si="28"/>
        <v>714183.20299311064</v>
      </c>
    </row>
    <row r="79" spans="6:29" x14ac:dyDescent="0.3">
      <c r="F79" s="1">
        <v>76</v>
      </c>
      <c r="G79" s="9">
        <f t="shared" si="29"/>
        <v>714183.20299311064</v>
      </c>
      <c r="H79" s="26">
        <f t="shared" si="24"/>
        <v>4897.3206904075205</v>
      </c>
      <c r="I79" s="26">
        <f t="shared" si="25"/>
        <v>2975.7633458046275</v>
      </c>
      <c r="J79" s="26">
        <f t="shared" si="26"/>
        <v>1921.557344602893</v>
      </c>
      <c r="K79" s="26">
        <f t="shared" si="27"/>
        <v>712261.64564850775</v>
      </c>
      <c r="M79" s="1">
        <v>76</v>
      </c>
      <c r="N79" s="9">
        <f t="shared" si="13"/>
        <v>734801.30915953848</v>
      </c>
      <c r="O79" s="9">
        <f t="shared" si="14"/>
        <v>58767.848284890242</v>
      </c>
      <c r="P79" s="9">
        <f t="shared" si="15"/>
        <v>36228.184773859532</v>
      </c>
      <c r="Q79" s="9">
        <f t="shared" si="16"/>
        <v>22539.663511030714</v>
      </c>
      <c r="R79" s="26">
        <f t="shared" si="17"/>
        <v>712261.64564850775</v>
      </c>
      <c r="T79" s="9"/>
      <c r="U79" s="26"/>
      <c r="V79" s="26"/>
      <c r="W79" s="26"/>
      <c r="X79" s="26"/>
      <c r="AB79" s="1">
        <v>76</v>
      </c>
      <c r="AC79" s="26">
        <f t="shared" si="28"/>
        <v>712261.64564850775</v>
      </c>
    </row>
    <row r="80" spans="6:29" x14ac:dyDescent="0.3">
      <c r="F80" s="1">
        <v>77</v>
      </c>
      <c r="G80" s="9">
        <f t="shared" si="29"/>
        <v>712261.64564850775</v>
      </c>
      <c r="H80" s="26">
        <f t="shared" si="24"/>
        <v>4897.3206904075205</v>
      </c>
      <c r="I80" s="26">
        <f t="shared" si="25"/>
        <v>2967.7568568687821</v>
      </c>
      <c r="J80" s="26">
        <f t="shared" si="26"/>
        <v>1929.5638335387384</v>
      </c>
      <c r="K80" s="26">
        <f t="shared" si="27"/>
        <v>710332.08181496896</v>
      </c>
      <c r="M80" s="1">
        <v>77</v>
      </c>
      <c r="N80" s="9">
        <f t="shared" ref="N80:N143" si="30">G69</f>
        <v>732965.66059062898</v>
      </c>
      <c r="O80" s="9">
        <f t="shared" ref="O80:O143" si="31">SUM(H69:H80)</f>
        <v>58767.848284890242</v>
      </c>
      <c r="P80" s="9">
        <f t="shared" ref="P80:P143" si="32">SUM(I69:I80)</f>
        <v>36134.269509230231</v>
      </c>
      <c r="Q80" s="9">
        <f t="shared" ref="Q80:Q143" si="33">SUM(J69:J80)</f>
        <v>22633.578775660008</v>
      </c>
      <c r="R80" s="26">
        <f t="shared" ref="R80:R143" si="34">K80</f>
        <v>710332.08181496896</v>
      </c>
      <c r="T80" s="9"/>
      <c r="U80" s="26"/>
      <c r="V80" s="26"/>
      <c r="W80" s="26"/>
      <c r="X80" s="26"/>
      <c r="AB80" s="1">
        <v>77</v>
      </c>
      <c r="AC80" s="26">
        <f t="shared" si="28"/>
        <v>710332.08181496896</v>
      </c>
    </row>
    <row r="81" spans="6:29" x14ac:dyDescent="0.3">
      <c r="F81" s="1">
        <v>78</v>
      </c>
      <c r="G81" s="9">
        <f t="shared" si="29"/>
        <v>710332.08181496896</v>
      </c>
      <c r="H81" s="26">
        <f t="shared" si="24"/>
        <v>4897.3206904075205</v>
      </c>
      <c r="I81" s="26">
        <f t="shared" si="25"/>
        <v>2959.7170075623708</v>
      </c>
      <c r="J81" s="26">
        <f t="shared" si="26"/>
        <v>1937.6036828451497</v>
      </c>
      <c r="K81" s="26">
        <f t="shared" si="27"/>
        <v>708394.47813212383</v>
      </c>
      <c r="M81" s="1">
        <v>78</v>
      </c>
      <c r="N81" s="9">
        <f t="shared" si="30"/>
        <v>731122.3634860157</v>
      </c>
      <c r="O81" s="9">
        <f t="shared" si="31"/>
        <v>58767.848284890242</v>
      </c>
      <c r="P81" s="9">
        <f t="shared" si="32"/>
        <v>36039.962930998328</v>
      </c>
      <c r="Q81" s="9">
        <f t="shared" si="33"/>
        <v>22727.885353891925</v>
      </c>
      <c r="R81" s="26">
        <f t="shared" si="34"/>
        <v>708394.47813212383</v>
      </c>
      <c r="T81" s="9"/>
      <c r="U81" s="26"/>
      <c r="V81" s="26"/>
      <c r="W81" s="26"/>
      <c r="X81" s="26"/>
      <c r="AB81" s="1">
        <v>78</v>
      </c>
      <c r="AC81" s="26">
        <f t="shared" si="28"/>
        <v>708394.47813212383</v>
      </c>
    </row>
    <row r="82" spans="6:29" x14ac:dyDescent="0.3">
      <c r="F82" s="1">
        <v>79</v>
      </c>
      <c r="G82" s="9">
        <f t="shared" si="29"/>
        <v>708394.47813212383</v>
      </c>
      <c r="H82" s="26">
        <f t="shared" si="24"/>
        <v>4897.3206904075205</v>
      </c>
      <c r="I82" s="26">
        <f t="shared" si="25"/>
        <v>2951.6436588838492</v>
      </c>
      <c r="J82" s="26">
        <f t="shared" si="26"/>
        <v>1945.6770315236713</v>
      </c>
      <c r="K82" s="26">
        <f t="shared" si="27"/>
        <v>706448.80110060016</v>
      </c>
      <c r="M82" s="1">
        <v>79</v>
      </c>
      <c r="N82" s="9">
        <f t="shared" si="30"/>
        <v>729271.38597679988</v>
      </c>
      <c r="O82" s="9">
        <f t="shared" si="31"/>
        <v>58767.848284890242</v>
      </c>
      <c r="P82" s="9">
        <f t="shared" si="32"/>
        <v>35945.263408690436</v>
      </c>
      <c r="Q82" s="9">
        <f t="shared" si="33"/>
        <v>22822.584876199806</v>
      </c>
      <c r="R82" s="26">
        <f t="shared" si="34"/>
        <v>706448.80110060016</v>
      </c>
      <c r="T82" s="9"/>
      <c r="U82" s="26"/>
      <c r="V82" s="26"/>
      <c r="W82" s="26"/>
      <c r="X82" s="26"/>
      <c r="AB82" s="1">
        <v>79</v>
      </c>
      <c r="AC82" s="26">
        <f t="shared" si="28"/>
        <v>706448.80110060016</v>
      </c>
    </row>
    <row r="83" spans="6:29" x14ac:dyDescent="0.3">
      <c r="F83" s="1">
        <v>80</v>
      </c>
      <c r="G83" s="9">
        <f t="shared" si="29"/>
        <v>706448.80110060016</v>
      </c>
      <c r="H83" s="26">
        <f t="shared" si="24"/>
        <v>4897.3206904075205</v>
      </c>
      <c r="I83" s="26">
        <f t="shared" si="25"/>
        <v>2943.5366712525006</v>
      </c>
      <c r="J83" s="26">
        <f t="shared" si="26"/>
        <v>1953.7840191550199</v>
      </c>
      <c r="K83" s="26">
        <f t="shared" si="27"/>
        <v>704495.0170814452</v>
      </c>
      <c r="M83" s="1">
        <v>80</v>
      </c>
      <c r="N83" s="9">
        <f t="shared" si="30"/>
        <v>727412.69606129569</v>
      </c>
      <c r="O83" s="9">
        <f t="shared" si="31"/>
        <v>58767.848284890242</v>
      </c>
      <c r="P83" s="9">
        <f t="shared" si="32"/>
        <v>35850.169305039599</v>
      </c>
      <c r="Q83" s="9">
        <f t="shared" si="33"/>
        <v>22917.67897985064</v>
      </c>
      <c r="R83" s="26">
        <f t="shared" si="34"/>
        <v>704495.0170814452</v>
      </c>
      <c r="T83" s="9"/>
      <c r="U83" s="26"/>
      <c r="V83" s="26"/>
      <c r="W83" s="26"/>
      <c r="X83" s="26"/>
      <c r="AB83" s="1">
        <v>80</v>
      </c>
      <c r="AC83" s="26">
        <f t="shared" si="28"/>
        <v>704495.0170814452</v>
      </c>
    </row>
    <row r="84" spans="6:29" x14ac:dyDescent="0.3">
      <c r="F84" s="1">
        <v>81</v>
      </c>
      <c r="G84" s="9">
        <f t="shared" si="29"/>
        <v>704495.0170814452</v>
      </c>
      <c r="H84" s="26">
        <f t="shared" si="24"/>
        <v>4897.3206904075205</v>
      </c>
      <c r="I84" s="26">
        <f t="shared" si="25"/>
        <v>2935.3959045060215</v>
      </c>
      <c r="J84" s="26">
        <f t="shared" si="26"/>
        <v>1961.924785901499</v>
      </c>
      <c r="K84" s="26">
        <f t="shared" si="27"/>
        <v>702533.09229554376</v>
      </c>
      <c r="M84" s="1">
        <v>81</v>
      </c>
      <c r="N84" s="9">
        <f t="shared" si="30"/>
        <v>725546.26160447695</v>
      </c>
      <c r="O84" s="9">
        <f t="shared" si="31"/>
        <v>58767.848284890242</v>
      </c>
      <c r="P84" s="9">
        <f t="shared" si="32"/>
        <v>35754.678975956893</v>
      </c>
      <c r="Q84" s="9">
        <f t="shared" si="33"/>
        <v>23013.169308933349</v>
      </c>
      <c r="R84" s="26">
        <f t="shared" si="34"/>
        <v>702533.09229554376</v>
      </c>
      <c r="T84" s="9"/>
      <c r="U84" s="26"/>
      <c r="V84" s="26"/>
      <c r="W84" s="26"/>
      <c r="X84" s="26"/>
      <c r="AB84" s="1">
        <v>81</v>
      </c>
      <c r="AC84" s="26">
        <f t="shared" si="28"/>
        <v>702533.09229554376</v>
      </c>
    </row>
    <row r="85" spans="6:29" x14ac:dyDescent="0.3">
      <c r="F85" s="1">
        <v>82</v>
      </c>
      <c r="G85" s="9">
        <f t="shared" si="29"/>
        <v>702533.09229554376</v>
      </c>
      <c r="H85" s="26">
        <f t="shared" si="24"/>
        <v>4897.3206904075205</v>
      </c>
      <c r="I85" s="26">
        <f t="shared" si="25"/>
        <v>2927.221217898099</v>
      </c>
      <c r="J85" s="26">
        <f t="shared" si="26"/>
        <v>1970.0994725094215</v>
      </c>
      <c r="K85" s="26">
        <f t="shared" si="27"/>
        <v>700562.99282303429</v>
      </c>
      <c r="M85" s="1">
        <v>82</v>
      </c>
      <c r="N85" s="9">
        <f t="shared" si="30"/>
        <v>723672.05033742147</v>
      </c>
      <c r="O85" s="9">
        <f t="shared" si="31"/>
        <v>58767.848284890242</v>
      </c>
      <c r="P85" s="9">
        <f t="shared" si="32"/>
        <v>35658.790770503008</v>
      </c>
      <c r="Q85" s="9">
        <f t="shared" si="33"/>
        <v>23109.057514387237</v>
      </c>
      <c r="R85" s="26">
        <f t="shared" si="34"/>
        <v>700562.99282303429</v>
      </c>
      <c r="T85" s="9"/>
      <c r="U85" s="26"/>
      <c r="V85" s="26"/>
      <c r="W85" s="26"/>
      <c r="X85" s="26"/>
      <c r="AB85" s="1">
        <v>82</v>
      </c>
      <c r="AC85" s="26">
        <f t="shared" si="28"/>
        <v>700562.99282303429</v>
      </c>
    </row>
    <row r="86" spans="6:29" x14ac:dyDescent="0.3">
      <c r="F86" s="1">
        <v>83</v>
      </c>
      <c r="G86" s="9">
        <f t="shared" si="29"/>
        <v>700562.99282303429</v>
      </c>
      <c r="H86" s="26">
        <f t="shared" si="24"/>
        <v>4897.3206904075205</v>
      </c>
      <c r="I86" s="26">
        <f t="shared" si="25"/>
        <v>2919.0124700959764</v>
      </c>
      <c r="J86" s="26">
        <f t="shared" si="26"/>
        <v>1978.3082203115441</v>
      </c>
      <c r="K86" s="26">
        <f t="shared" si="27"/>
        <v>698584.68460272276</v>
      </c>
      <c r="M86" s="1">
        <v>83</v>
      </c>
      <c r="N86" s="9">
        <f t="shared" si="30"/>
        <v>721790.02985675319</v>
      </c>
      <c r="O86" s="9">
        <f t="shared" si="31"/>
        <v>58767.848284890242</v>
      </c>
      <c r="P86" s="9">
        <f t="shared" si="32"/>
        <v>35562.503030859727</v>
      </c>
      <c r="Q86" s="9">
        <f t="shared" si="33"/>
        <v>23205.345254030515</v>
      </c>
      <c r="R86" s="26">
        <f t="shared" si="34"/>
        <v>698584.68460272276</v>
      </c>
      <c r="T86" s="9"/>
      <c r="U86" s="26"/>
      <c r="V86" s="26"/>
      <c r="W86" s="26"/>
      <c r="X86" s="26"/>
      <c r="AB86" s="1">
        <v>83</v>
      </c>
      <c r="AC86" s="26">
        <f t="shared" si="28"/>
        <v>698584.68460272276</v>
      </c>
    </row>
    <row r="87" spans="6:29" x14ac:dyDescent="0.3">
      <c r="F87" s="1">
        <v>84</v>
      </c>
      <c r="G87" s="9">
        <f t="shared" si="29"/>
        <v>698584.68460272276</v>
      </c>
      <c r="H87" s="26">
        <f t="shared" si="24"/>
        <v>4897.3206904075205</v>
      </c>
      <c r="I87" s="26">
        <f t="shared" si="25"/>
        <v>2910.7695191780113</v>
      </c>
      <c r="J87" s="26">
        <f t="shared" si="26"/>
        <v>1986.5511712295092</v>
      </c>
      <c r="K87" s="26">
        <f t="shared" si="27"/>
        <v>696598.1334314933</v>
      </c>
      <c r="M87" s="1">
        <v>84</v>
      </c>
      <c r="N87" s="9">
        <f t="shared" si="30"/>
        <v>719900.16762408218</v>
      </c>
      <c r="O87" s="9">
        <f t="shared" si="31"/>
        <v>58767.848284890242</v>
      </c>
      <c r="P87" s="9">
        <f t="shared" si="32"/>
        <v>35465.814092301269</v>
      </c>
      <c r="Q87" s="9">
        <f t="shared" si="33"/>
        <v>23302.034192588977</v>
      </c>
      <c r="R87" s="26">
        <f t="shared" si="34"/>
        <v>696598.1334314933</v>
      </c>
      <c r="T87" s="9"/>
      <c r="U87" s="26"/>
      <c r="V87" s="26"/>
      <c r="W87" s="26"/>
      <c r="X87" s="26"/>
      <c r="AB87" s="1">
        <v>84</v>
      </c>
      <c r="AC87" s="26">
        <f t="shared" si="28"/>
        <v>696598.1334314933</v>
      </c>
    </row>
    <row r="88" spans="6:29" x14ac:dyDescent="0.3">
      <c r="F88" s="1">
        <v>85</v>
      </c>
      <c r="G88" s="9">
        <f t="shared" si="29"/>
        <v>696598.1334314933</v>
      </c>
      <c r="H88" s="26">
        <f t="shared" si="24"/>
        <v>4897.3206904075205</v>
      </c>
      <c r="I88" s="26">
        <f t="shared" si="25"/>
        <v>2902.4922226312219</v>
      </c>
      <c r="J88" s="26">
        <f t="shared" si="26"/>
        <v>1994.8284677762986</v>
      </c>
      <c r="K88" s="26">
        <f t="shared" si="27"/>
        <v>694603.304963717</v>
      </c>
      <c r="M88" s="1">
        <v>85</v>
      </c>
      <c r="N88" s="9">
        <f t="shared" si="30"/>
        <v>718002.43096544163</v>
      </c>
      <c r="O88" s="9">
        <f t="shared" si="31"/>
        <v>58767.848284890242</v>
      </c>
      <c r="P88" s="9">
        <f t="shared" si="32"/>
        <v>35368.72228316548</v>
      </c>
      <c r="Q88" s="9">
        <f t="shared" si="33"/>
        <v>23399.126001724762</v>
      </c>
      <c r="R88" s="26">
        <f t="shared" si="34"/>
        <v>694603.304963717</v>
      </c>
      <c r="T88" s="9"/>
      <c r="U88" s="26"/>
      <c r="V88" s="26"/>
      <c r="W88" s="26"/>
      <c r="X88" s="26"/>
      <c r="AB88" s="1">
        <v>85</v>
      </c>
      <c r="AC88" s="26">
        <f t="shared" si="28"/>
        <v>694603.304963717</v>
      </c>
    </row>
    <row r="89" spans="6:29" x14ac:dyDescent="0.3">
      <c r="F89" s="1">
        <v>86</v>
      </c>
      <c r="G89" s="9">
        <f t="shared" si="29"/>
        <v>694603.304963717</v>
      </c>
      <c r="H89" s="26">
        <f t="shared" si="24"/>
        <v>4897.3206904075205</v>
      </c>
      <c r="I89" s="26">
        <f t="shared" si="25"/>
        <v>2894.1804373488208</v>
      </c>
      <c r="J89" s="26">
        <f t="shared" si="26"/>
        <v>2003.1402530586997</v>
      </c>
      <c r="K89" s="26">
        <f t="shared" si="27"/>
        <v>692600.16471065825</v>
      </c>
      <c r="M89" s="1">
        <v>86</v>
      </c>
      <c r="N89" s="9">
        <f t="shared" si="30"/>
        <v>716096.78707072348</v>
      </c>
      <c r="O89" s="9">
        <f t="shared" si="31"/>
        <v>58767.848284890242</v>
      </c>
      <c r="P89" s="9">
        <f t="shared" si="32"/>
        <v>35271.225924824961</v>
      </c>
      <c r="Q89" s="9">
        <f t="shared" si="33"/>
        <v>23496.622360065281</v>
      </c>
      <c r="R89" s="26">
        <f t="shared" si="34"/>
        <v>692600.16471065825</v>
      </c>
      <c r="T89" s="9"/>
      <c r="U89" s="26"/>
      <c r="V89" s="26"/>
      <c r="W89" s="26"/>
      <c r="X89" s="26"/>
      <c r="AB89" s="1">
        <v>86</v>
      </c>
      <c r="AC89" s="26">
        <f t="shared" si="28"/>
        <v>692600.16471065825</v>
      </c>
    </row>
    <row r="90" spans="6:29" x14ac:dyDescent="0.3">
      <c r="F90" s="1">
        <v>87</v>
      </c>
      <c r="G90" s="9">
        <f t="shared" si="29"/>
        <v>692600.16471065825</v>
      </c>
      <c r="H90" s="26">
        <f t="shared" si="24"/>
        <v>4897.3206904075205</v>
      </c>
      <c r="I90" s="26">
        <f t="shared" si="25"/>
        <v>2885.8340196277427</v>
      </c>
      <c r="J90" s="26">
        <f t="shared" si="26"/>
        <v>2011.4866707797778</v>
      </c>
      <c r="K90" s="26">
        <f t="shared" si="27"/>
        <v>690588.67803987849</v>
      </c>
      <c r="M90" s="1">
        <v>87</v>
      </c>
      <c r="N90" s="9">
        <f t="shared" si="30"/>
        <v>714183.20299311064</v>
      </c>
      <c r="O90" s="9">
        <f t="shared" si="31"/>
        <v>58767.848284890242</v>
      </c>
      <c r="P90" s="9">
        <f t="shared" si="32"/>
        <v>35173.323331658023</v>
      </c>
      <c r="Q90" s="9">
        <f t="shared" si="33"/>
        <v>23594.52495323222</v>
      </c>
      <c r="R90" s="26">
        <f t="shared" si="34"/>
        <v>690588.67803987849</v>
      </c>
      <c r="T90" s="9"/>
      <c r="U90" s="26"/>
      <c r="V90" s="26"/>
      <c r="W90" s="26"/>
      <c r="X90" s="26"/>
      <c r="AB90" s="1">
        <v>87</v>
      </c>
      <c r="AC90" s="26">
        <f t="shared" si="28"/>
        <v>690588.67803987849</v>
      </c>
    </row>
    <row r="91" spans="6:29" x14ac:dyDescent="0.3">
      <c r="F91" s="1">
        <v>88</v>
      </c>
      <c r="G91" s="9">
        <f t="shared" si="29"/>
        <v>690588.67803987849</v>
      </c>
      <c r="H91" s="26">
        <f t="shared" si="24"/>
        <v>4897.3206904075205</v>
      </c>
      <c r="I91" s="26">
        <f t="shared" si="25"/>
        <v>2877.4528251661604</v>
      </c>
      <c r="J91" s="26">
        <f t="shared" si="26"/>
        <v>2019.8678652413601</v>
      </c>
      <c r="K91" s="26">
        <f t="shared" si="27"/>
        <v>688568.81017463712</v>
      </c>
      <c r="M91" s="1">
        <v>88</v>
      </c>
      <c r="N91" s="9">
        <f t="shared" si="30"/>
        <v>712261.64564850775</v>
      </c>
      <c r="O91" s="9">
        <f t="shared" si="31"/>
        <v>58767.848284890242</v>
      </c>
      <c r="P91" s="9">
        <f t="shared" si="32"/>
        <v>35075.012811019551</v>
      </c>
      <c r="Q91" s="9">
        <f t="shared" si="33"/>
        <v>23692.835473870691</v>
      </c>
      <c r="R91" s="26">
        <f t="shared" si="34"/>
        <v>688568.81017463712</v>
      </c>
      <c r="T91" s="9"/>
      <c r="U91" s="26"/>
      <c r="V91" s="26"/>
      <c r="W91" s="26"/>
      <c r="X91" s="26"/>
      <c r="AB91" s="1">
        <v>88</v>
      </c>
      <c r="AC91" s="26">
        <f t="shared" si="28"/>
        <v>688568.81017463712</v>
      </c>
    </row>
    <row r="92" spans="6:29" x14ac:dyDescent="0.3">
      <c r="F92" s="1">
        <v>89</v>
      </c>
      <c r="G92" s="9">
        <f t="shared" si="29"/>
        <v>688568.81017463712</v>
      </c>
      <c r="H92" s="26">
        <f t="shared" si="24"/>
        <v>4897.3206904075205</v>
      </c>
      <c r="I92" s="26">
        <f t="shared" si="25"/>
        <v>2869.036709060988</v>
      </c>
      <c r="J92" s="26">
        <f t="shared" si="26"/>
        <v>2028.2839813465325</v>
      </c>
      <c r="K92" s="26">
        <f t="shared" si="27"/>
        <v>686540.5261932906</v>
      </c>
      <c r="M92" s="1">
        <v>89</v>
      </c>
      <c r="N92" s="9">
        <f t="shared" si="30"/>
        <v>710332.08181496896</v>
      </c>
      <c r="O92" s="9">
        <f t="shared" si="31"/>
        <v>58767.848284890242</v>
      </c>
      <c r="P92" s="9">
        <f t="shared" si="32"/>
        <v>34976.292663211767</v>
      </c>
      <c r="Q92" s="9">
        <f t="shared" si="33"/>
        <v>23791.555621678483</v>
      </c>
      <c r="R92" s="26">
        <f t="shared" si="34"/>
        <v>686540.5261932906</v>
      </c>
      <c r="T92" s="9"/>
      <c r="U92" s="26"/>
      <c r="V92" s="26"/>
      <c r="W92" s="26"/>
      <c r="X92" s="26"/>
      <c r="AB92" s="1">
        <v>89</v>
      </c>
      <c r="AC92" s="26">
        <f t="shared" si="28"/>
        <v>686540.5261932906</v>
      </c>
    </row>
    <row r="93" spans="6:29" x14ac:dyDescent="0.3">
      <c r="F93" s="1">
        <v>90</v>
      </c>
      <c r="G93" s="9">
        <f t="shared" si="29"/>
        <v>686540.5261932906</v>
      </c>
      <c r="H93" s="26">
        <f t="shared" si="24"/>
        <v>4897.3206904075205</v>
      </c>
      <c r="I93" s="26">
        <f t="shared" si="25"/>
        <v>2860.5855258053775</v>
      </c>
      <c r="J93" s="26">
        <f t="shared" si="26"/>
        <v>2036.735164602143</v>
      </c>
      <c r="K93" s="26">
        <f t="shared" si="27"/>
        <v>684503.79102868843</v>
      </c>
      <c r="M93" s="1">
        <v>90</v>
      </c>
      <c r="N93" s="9">
        <f t="shared" si="30"/>
        <v>708394.47813212383</v>
      </c>
      <c r="O93" s="9">
        <f t="shared" si="31"/>
        <v>58767.848284890242</v>
      </c>
      <c r="P93" s="9">
        <f t="shared" si="32"/>
        <v>34877.161181454765</v>
      </c>
      <c r="Q93" s="9">
        <f t="shared" si="33"/>
        <v>23890.687103435477</v>
      </c>
      <c r="R93" s="26">
        <f t="shared" si="34"/>
        <v>684503.79102868843</v>
      </c>
      <c r="T93" s="9"/>
      <c r="U93" s="26"/>
      <c r="V93" s="26"/>
      <c r="W93" s="26"/>
      <c r="X93" s="26"/>
      <c r="AB93" s="1">
        <v>90</v>
      </c>
      <c r="AC93" s="26">
        <f t="shared" si="28"/>
        <v>684503.79102868843</v>
      </c>
    </row>
    <row r="94" spans="6:29" x14ac:dyDescent="0.3">
      <c r="F94" s="1">
        <v>91</v>
      </c>
      <c r="G94" s="9">
        <f t="shared" si="29"/>
        <v>684503.79102868843</v>
      </c>
      <c r="H94" s="26">
        <f t="shared" si="24"/>
        <v>4897.3206904075205</v>
      </c>
      <c r="I94" s="26">
        <f t="shared" si="25"/>
        <v>2852.0991292862018</v>
      </c>
      <c r="J94" s="26">
        <f t="shared" si="26"/>
        <v>2045.2215611213187</v>
      </c>
      <c r="K94" s="26">
        <f t="shared" si="27"/>
        <v>682458.56946756714</v>
      </c>
      <c r="M94" s="1">
        <v>91</v>
      </c>
      <c r="N94" s="9">
        <f t="shared" si="30"/>
        <v>706448.80110060016</v>
      </c>
      <c r="O94" s="9">
        <f t="shared" si="31"/>
        <v>58767.848284890242</v>
      </c>
      <c r="P94" s="9">
        <f t="shared" si="32"/>
        <v>34777.616651857119</v>
      </c>
      <c r="Q94" s="9">
        <f t="shared" si="33"/>
        <v>23990.231633033123</v>
      </c>
      <c r="R94" s="26">
        <f t="shared" si="34"/>
        <v>682458.56946756714</v>
      </c>
      <c r="T94" s="9"/>
      <c r="U94" s="26"/>
      <c r="V94" s="26"/>
      <c r="W94" s="26"/>
      <c r="X94" s="26"/>
      <c r="AB94" s="1">
        <v>91</v>
      </c>
      <c r="AC94" s="26">
        <f t="shared" si="28"/>
        <v>682458.56946756714</v>
      </c>
    </row>
    <row r="95" spans="6:29" x14ac:dyDescent="0.3">
      <c r="F95" s="1">
        <v>92</v>
      </c>
      <c r="G95" s="9">
        <f t="shared" si="29"/>
        <v>682458.56946756714</v>
      </c>
      <c r="H95" s="26">
        <f t="shared" si="24"/>
        <v>4897.3206904075205</v>
      </c>
      <c r="I95" s="26">
        <f t="shared" si="25"/>
        <v>2843.5773727815299</v>
      </c>
      <c r="J95" s="26">
        <f t="shared" si="26"/>
        <v>2053.7433176259906</v>
      </c>
      <c r="K95" s="26">
        <f t="shared" si="27"/>
        <v>680404.82614994119</v>
      </c>
      <c r="M95" s="1">
        <v>92</v>
      </c>
      <c r="N95" s="9">
        <f t="shared" si="30"/>
        <v>704495.0170814452</v>
      </c>
      <c r="O95" s="9">
        <f t="shared" si="31"/>
        <v>58767.848284890242</v>
      </c>
      <c r="P95" s="9">
        <f t="shared" si="32"/>
        <v>34677.657353386152</v>
      </c>
      <c r="Q95" s="9">
        <f t="shared" si="33"/>
        <v>24090.190931504094</v>
      </c>
      <c r="R95" s="26">
        <f t="shared" si="34"/>
        <v>680404.82614994119</v>
      </c>
      <c r="T95" s="9"/>
      <c r="U95" s="26"/>
      <c r="V95" s="26"/>
      <c r="W95" s="26"/>
      <c r="X95" s="26"/>
      <c r="AB95" s="1">
        <v>92</v>
      </c>
      <c r="AC95" s="26">
        <f t="shared" si="28"/>
        <v>680404.82614994119</v>
      </c>
    </row>
    <row r="96" spans="6:29" x14ac:dyDescent="0.3">
      <c r="F96" s="1">
        <v>93</v>
      </c>
      <c r="G96" s="9">
        <f t="shared" si="29"/>
        <v>680404.82614994119</v>
      </c>
      <c r="H96" s="26">
        <f t="shared" si="24"/>
        <v>4897.3206904075205</v>
      </c>
      <c r="I96" s="26">
        <f t="shared" si="25"/>
        <v>2835.0201089580883</v>
      </c>
      <c r="J96" s="26">
        <f t="shared" si="26"/>
        <v>2062.3005814494322</v>
      </c>
      <c r="K96" s="26">
        <f t="shared" si="27"/>
        <v>678342.52556849178</v>
      </c>
      <c r="M96" s="1">
        <v>93</v>
      </c>
      <c r="N96" s="9">
        <f t="shared" si="30"/>
        <v>702533.09229554376</v>
      </c>
      <c r="O96" s="9">
        <f t="shared" si="31"/>
        <v>58767.848284890242</v>
      </c>
      <c r="P96" s="9">
        <f t="shared" si="32"/>
        <v>34577.281557838221</v>
      </c>
      <c r="Q96" s="9">
        <f t="shared" si="33"/>
        <v>24190.566727052028</v>
      </c>
      <c r="R96" s="26">
        <f t="shared" si="34"/>
        <v>678342.52556849178</v>
      </c>
      <c r="T96" s="9"/>
      <c r="U96" s="26"/>
      <c r="V96" s="26"/>
      <c r="W96" s="26"/>
      <c r="X96" s="26"/>
      <c r="AB96" s="1">
        <v>93</v>
      </c>
      <c r="AC96" s="26">
        <f t="shared" si="28"/>
        <v>678342.52556849178</v>
      </c>
    </row>
    <row r="97" spans="6:29" x14ac:dyDescent="0.3">
      <c r="F97" s="1">
        <v>94</v>
      </c>
      <c r="G97" s="9">
        <f t="shared" si="29"/>
        <v>678342.52556849178</v>
      </c>
      <c r="H97" s="26">
        <f t="shared" si="24"/>
        <v>4897.3206904075205</v>
      </c>
      <c r="I97" s="26">
        <f t="shared" si="25"/>
        <v>2826.4271898687157</v>
      </c>
      <c r="J97" s="26">
        <f t="shared" si="26"/>
        <v>2070.8935005388048</v>
      </c>
      <c r="K97" s="26">
        <f t="shared" si="27"/>
        <v>676271.632067953</v>
      </c>
      <c r="M97" s="1">
        <v>94</v>
      </c>
      <c r="N97" s="9">
        <f t="shared" si="30"/>
        <v>700562.99282303429</v>
      </c>
      <c r="O97" s="9">
        <f t="shared" si="31"/>
        <v>58767.848284890242</v>
      </c>
      <c r="P97" s="9">
        <f t="shared" si="32"/>
        <v>34476.48752980883</v>
      </c>
      <c r="Q97" s="9">
        <f t="shared" si="33"/>
        <v>24291.360755081412</v>
      </c>
      <c r="R97" s="26">
        <f t="shared" si="34"/>
        <v>676271.632067953</v>
      </c>
      <c r="T97" s="9"/>
      <c r="U97" s="26"/>
      <c r="V97" s="26"/>
      <c r="W97" s="26"/>
      <c r="X97" s="26"/>
      <c r="AB97" s="1">
        <v>94</v>
      </c>
      <c r="AC97" s="26">
        <f t="shared" si="28"/>
        <v>676271.632067953</v>
      </c>
    </row>
    <row r="98" spans="6:29" x14ac:dyDescent="0.3">
      <c r="F98" s="1">
        <v>95</v>
      </c>
      <c r="G98" s="9">
        <f t="shared" si="29"/>
        <v>676271.632067953</v>
      </c>
      <c r="H98" s="26">
        <f t="shared" si="24"/>
        <v>4897.3206904075205</v>
      </c>
      <c r="I98" s="26">
        <f t="shared" si="25"/>
        <v>2817.7984669498042</v>
      </c>
      <c r="J98" s="26">
        <f t="shared" si="26"/>
        <v>2079.5222234577163</v>
      </c>
      <c r="K98" s="26">
        <f t="shared" si="27"/>
        <v>674192.10984449531</v>
      </c>
      <c r="M98" s="1">
        <v>95</v>
      </c>
      <c r="N98" s="9">
        <f t="shared" si="30"/>
        <v>698584.68460272276</v>
      </c>
      <c r="O98" s="9">
        <f t="shared" si="31"/>
        <v>58767.848284890242</v>
      </c>
      <c r="P98" s="9">
        <f t="shared" si="32"/>
        <v>34375.273526662662</v>
      </c>
      <c r="Q98" s="9">
        <f t="shared" si="33"/>
        <v>24392.574758227584</v>
      </c>
      <c r="R98" s="26">
        <f t="shared" si="34"/>
        <v>674192.10984449531</v>
      </c>
      <c r="T98" s="9"/>
      <c r="U98" s="26"/>
      <c r="V98" s="26"/>
      <c r="W98" s="26"/>
      <c r="X98" s="26"/>
      <c r="AB98" s="1">
        <v>95</v>
      </c>
      <c r="AC98" s="26">
        <f t="shared" si="28"/>
        <v>674192.10984449531</v>
      </c>
    </row>
    <row r="99" spans="6:29" x14ac:dyDescent="0.3">
      <c r="F99" s="1">
        <v>96</v>
      </c>
      <c r="G99" s="9">
        <f t="shared" si="29"/>
        <v>674192.10984449531</v>
      </c>
      <c r="H99" s="26">
        <f t="shared" si="24"/>
        <v>4897.3206904075205</v>
      </c>
      <c r="I99" s="26">
        <f t="shared" si="25"/>
        <v>2809.1337910187303</v>
      </c>
      <c r="J99" s="26">
        <f t="shared" si="26"/>
        <v>2088.1868993887902</v>
      </c>
      <c r="K99" s="26">
        <f t="shared" si="27"/>
        <v>672103.92294510652</v>
      </c>
      <c r="M99" s="1">
        <v>96</v>
      </c>
      <c r="N99" s="9">
        <f t="shared" si="30"/>
        <v>696598.1334314933</v>
      </c>
      <c r="O99" s="9">
        <f t="shared" si="31"/>
        <v>58767.848284890242</v>
      </c>
      <c r="P99" s="9">
        <f t="shared" si="32"/>
        <v>34273.637798503376</v>
      </c>
      <c r="Q99" s="9">
        <f t="shared" si="33"/>
        <v>24494.210486386866</v>
      </c>
      <c r="R99" s="26">
        <f t="shared" si="34"/>
        <v>672103.92294510652</v>
      </c>
      <c r="T99" s="9"/>
      <c r="U99" s="26"/>
      <c r="V99" s="26"/>
      <c r="W99" s="26"/>
      <c r="X99" s="26"/>
      <c r="AB99" s="1">
        <v>96</v>
      </c>
      <c r="AC99" s="26">
        <f t="shared" si="28"/>
        <v>672103.92294510652</v>
      </c>
    </row>
    <row r="100" spans="6:29" x14ac:dyDescent="0.3">
      <c r="F100" s="1">
        <v>97</v>
      </c>
      <c r="G100" s="9">
        <f t="shared" si="29"/>
        <v>672103.92294510652</v>
      </c>
      <c r="H100" s="26">
        <f t="shared" si="24"/>
        <v>4897.3206904075205</v>
      </c>
      <c r="I100" s="26">
        <f t="shared" si="25"/>
        <v>2800.4330122712772</v>
      </c>
      <c r="J100" s="26">
        <f t="shared" si="26"/>
        <v>2096.8876781362433</v>
      </c>
      <c r="K100" s="26">
        <f t="shared" si="27"/>
        <v>670007.03526697028</v>
      </c>
      <c r="M100" s="1">
        <v>97</v>
      </c>
      <c r="N100" s="9">
        <f t="shared" si="30"/>
        <v>694603.304963717</v>
      </c>
      <c r="O100" s="9">
        <f t="shared" si="31"/>
        <v>58767.848284890242</v>
      </c>
      <c r="P100" s="9">
        <f t="shared" si="32"/>
        <v>34171.578588143435</v>
      </c>
      <c r="Q100" s="9">
        <f t="shared" si="33"/>
        <v>24596.269696746807</v>
      </c>
      <c r="R100" s="26">
        <f t="shared" si="34"/>
        <v>670007.03526697028</v>
      </c>
      <c r="T100" s="9"/>
      <c r="U100" s="26"/>
      <c r="V100" s="26"/>
      <c r="W100" s="26"/>
      <c r="X100" s="26"/>
      <c r="AB100" s="1">
        <v>97</v>
      </c>
      <c r="AC100" s="26">
        <f t="shared" si="28"/>
        <v>670007.03526697028</v>
      </c>
    </row>
    <row r="101" spans="6:29" x14ac:dyDescent="0.3">
      <c r="F101" s="1">
        <v>98</v>
      </c>
      <c r="G101" s="9">
        <f t="shared" si="29"/>
        <v>670007.03526697028</v>
      </c>
      <c r="H101" s="26">
        <f t="shared" si="24"/>
        <v>4897.3206904075205</v>
      </c>
      <c r="I101" s="26">
        <f t="shared" si="25"/>
        <v>2791.6959802790429</v>
      </c>
      <c r="J101" s="26">
        <f t="shared" si="26"/>
        <v>2105.6247101284775</v>
      </c>
      <c r="K101" s="26">
        <f t="shared" si="27"/>
        <v>667901.41055684176</v>
      </c>
      <c r="M101" s="1">
        <v>98</v>
      </c>
      <c r="N101" s="9">
        <f t="shared" si="30"/>
        <v>692600.16471065825</v>
      </c>
      <c r="O101" s="9">
        <f t="shared" si="31"/>
        <v>58767.848284890242</v>
      </c>
      <c r="P101" s="9">
        <f t="shared" si="32"/>
        <v>34069.09413107366</v>
      </c>
      <c r="Q101" s="9">
        <f t="shared" si="33"/>
        <v>24698.754153816586</v>
      </c>
      <c r="R101" s="26">
        <f t="shared" si="34"/>
        <v>667901.41055684176</v>
      </c>
      <c r="T101" s="9"/>
      <c r="U101" s="26"/>
      <c r="V101" s="26"/>
      <c r="W101" s="26"/>
      <c r="X101" s="26"/>
      <c r="AB101" s="1">
        <v>98</v>
      </c>
      <c r="AC101" s="26">
        <f t="shared" si="28"/>
        <v>667901.41055684176</v>
      </c>
    </row>
    <row r="102" spans="6:29" x14ac:dyDescent="0.3">
      <c r="F102" s="1">
        <v>99</v>
      </c>
      <c r="G102" s="9">
        <f t="shared" si="29"/>
        <v>667901.41055684176</v>
      </c>
      <c r="H102" s="26">
        <f t="shared" si="24"/>
        <v>4897.3206904075205</v>
      </c>
      <c r="I102" s="26">
        <f t="shared" si="25"/>
        <v>2782.9225439868405</v>
      </c>
      <c r="J102" s="26">
        <f t="shared" si="26"/>
        <v>2114.39814642068</v>
      </c>
      <c r="K102" s="26">
        <f t="shared" si="27"/>
        <v>665787.01241042104</v>
      </c>
      <c r="M102" s="1">
        <v>99</v>
      </c>
      <c r="N102" s="9">
        <f t="shared" si="30"/>
        <v>690588.67803987849</v>
      </c>
      <c r="O102" s="9">
        <f t="shared" si="31"/>
        <v>58767.848284890242</v>
      </c>
      <c r="P102" s="9">
        <f t="shared" si="32"/>
        <v>33966.182655432756</v>
      </c>
      <c r="Q102" s="9">
        <f t="shared" si="33"/>
        <v>24801.66562945749</v>
      </c>
      <c r="R102" s="26">
        <f t="shared" si="34"/>
        <v>665787.01241042104</v>
      </c>
      <c r="T102" s="9"/>
      <c r="U102" s="26"/>
      <c r="V102" s="26"/>
      <c r="W102" s="26"/>
      <c r="X102" s="26"/>
      <c r="AB102" s="1">
        <v>99</v>
      </c>
      <c r="AC102" s="26">
        <f t="shared" si="28"/>
        <v>665787.01241042104</v>
      </c>
    </row>
    <row r="103" spans="6:29" x14ac:dyDescent="0.3">
      <c r="F103" s="1">
        <v>100</v>
      </c>
      <c r="G103" s="9">
        <f t="shared" si="29"/>
        <v>665787.01241042104</v>
      </c>
      <c r="H103" s="26">
        <f t="shared" si="24"/>
        <v>4897.3206904075205</v>
      </c>
      <c r="I103" s="26">
        <f t="shared" si="25"/>
        <v>2774.1125517100877</v>
      </c>
      <c r="J103" s="26">
        <f t="shared" si="26"/>
        <v>2123.2081386974328</v>
      </c>
      <c r="K103" s="26">
        <f t="shared" si="27"/>
        <v>663663.80427172361</v>
      </c>
      <c r="M103" s="1">
        <v>100</v>
      </c>
      <c r="N103" s="9">
        <f t="shared" si="30"/>
        <v>688568.81017463712</v>
      </c>
      <c r="O103" s="9">
        <f t="shared" si="31"/>
        <v>58767.848284890242</v>
      </c>
      <c r="P103" s="9">
        <f t="shared" si="32"/>
        <v>33862.842381976683</v>
      </c>
      <c r="Q103" s="9">
        <f t="shared" si="33"/>
        <v>24905.005902913563</v>
      </c>
      <c r="R103" s="26">
        <f t="shared" si="34"/>
        <v>663663.80427172361</v>
      </c>
      <c r="T103" s="9"/>
      <c r="U103" s="26"/>
      <c r="V103" s="26"/>
      <c r="W103" s="26"/>
      <c r="X103" s="26"/>
      <c r="AB103" s="1">
        <v>100</v>
      </c>
      <c r="AC103" s="26">
        <f t="shared" si="28"/>
        <v>663663.80427172361</v>
      </c>
    </row>
    <row r="104" spans="6:29" x14ac:dyDescent="0.3">
      <c r="F104" s="1">
        <v>101</v>
      </c>
      <c r="G104" s="9">
        <f t="shared" si="29"/>
        <v>663663.80427172361</v>
      </c>
      <c r="H104" s="26">
        <f t="shared" si="24"/>
        <v>4897.3206904075205</v>
      </c>
      <c r="I104" s="26">
        <f t="shared" si="25"/>
        <v>2765.2658511321815</v>
      </c>
      <c r="J104" s="26">
        <f t="shared" si="26"/>
        <v>2132.054839275339</v>
      </c>
      <c r="K104" s="26">
        <f t="shared" si="27"/>
        <v>661531.7494324483</v>
      </c>
      <c r="M104" s="1">
        <v>101</v>
      </c>
      <c r="N104" s="9">
        <f t="shared" si="30"/>
        <v>686540.5261932906</v>
      </c>
      <c r="O104" s="9">
        <f t="shared" si="31"/>
        <v>58767.848284890242</v>
      </c>
      <c r="P104" s="9">
        <f t="shared" si="32"/>
        <v>33759.071524047875</v>
      </c>
      <c r="Q104" s="9">
        <f t="shared" si="33"/>
        <v>25008.776760842367</v>
      </c>
      <c r="R104" s="26">
        <f t="shared" si="34"/>
        <v>661531.7494324483</v>
      </c>
      <c r="T104" s="9"/>
      <c r="U104" s="26"/>
      <c r="V104" s="26"/>
      <c r="W104" s="26"/>
      <c r="X104" s="26"/>
      <c r="AB104" s="1">
        <v>101</v>
      </c>
      <c r="AC104" s="26">
        <f t="shared" si="28"/>
        <v>661531.7494324483</v>
      </c>
    </row>
    <row r="105" spans="6:29" x14ac:dyDescent="0.3">
      <c r="F105" s="1">
        <v>102</v>
      </c>
      <c r="G105" s="9">
        <f t="shared" si="29"/>
        <v>661531.7494324483</v>
      </c>
      <c r="H105" s="26">
        <f t="shared" si="24"/>
        <v>4897.3206904075205</v>
      </c>
      <c r="I105" s="26">
        <f t="shared" si="25"/>
        <v>2756.3822893018678</v>
      </c>
      <c r="J105" s="26">
        <f t="shared" si="26"/>
        <v>2140.9384011056527</v>
      </c>
      <c r="K105" s="26">
        <f t="shared" si="27"/>
        <v>659390.8110313426</v>
      </c>
      <c r="M105" s="1">
        <v>102</v>
      </c>
      <c r="N105" s="9">
        <f t="shared" si="30"/>
        <v>684503.79102868843</v>
      </c>
      <c r="O105" s="9">
        <f t="shared" si="31"/>
        <v>58767.848284890242</v>
      </c>
      <c r="P105" s="9">
        <f t="shared" si="32"/>
        <v>33654.86828754437</v>
      </c>
      <c r="Q105" s="9">
        <f t="shared" si="33"/>
        <v>25112.979997345879</v>
      </c>
      <c r="R105" s="26">
        <f t="shared" si="34"/>
        <v>659390.8110313426</v>
      </c>
      <c r="T105" s="9"/>
      <c r="U105" s="26"/>
      <c r="V105" s="26"/>
      <c r="W105" s="26"/>
      <c r="X105" s="26"/>
      <c r="AB105" s="1">
        <v>102</v>
      </c>
      <c r="AC105" s="26">
        <f t="shared" si="28"/>
        <v>659390.8110313426</v>
      </c>
    </row>
    <row r="106" spans="6:29" x14ac:dyDescent="0.3">
      <c r="F106" s="1">
        <v>103</v>
      </c>
      <c r="G106" s="9">
        <f t="shared" si="29"/>
        <v>659390.8110313426</v>
      </c>
      <c r="H106" s="26">
        <f t="shared" si="24"/>
        <v>4897.3206904075205</v>
      </c>
      <c r="I106" s="26">
        <f t="shared" si="25"/>
        <v>2747.4617126305943</v>
      </c>
      <c r="J106" s="26">
        <f t="shared" si="26"/>
        <v>2149.8589777769262</v>
      </c>
      <c r="K106" s="26">
        <f t="shared" si="27"/>
        <v>657240.95205356565</v>
      </c>
      <c r="M106" s="1">
        <v>103</v>
      </c>
      <c r="N106" s="9">
        <f t="shared" si="30"/>
        <v>682458.56946756714</v>
      </c>
      <c r="O106" s="9">
        <f t="shared" si="31"/>
        <v>58767.848284890242</v>
      </c>
      <c r="P106" s="9">
        <f t="shared" si="32"/>
        <v>33550.230870888765</v>
      </c>
      <c r="Q106" s="9">
        <f t="shared" si="33"/>
        <v>25217.617414001488</v>
      </c>
      <c r="R106" s="26">
        <f t="shared" si="34"/>
        <v>657240.95205356565</v>
      </c>
      <c r="T106" s="9"/>
      <c r="U106" s="26"/>
      <c r="V106" s="26"/>
      <c r="W106" s="26"/>
      <c r="X106" s="26"/>
      <c r="AB106" s="1">
        <v>103</v>
      </c>
      <c r="AC106" s="26">
        <f t="shared" si="28"/>
        <v>657240.95205356565</v>
      </c>
    </row>
    <row r="107" spans="6:29" x14ac:dyDescent="0.3">
      <c r="F107" s="1">
        <v>104</v>
      </c>
      <c r="G107" s="9">
        <f t="shared" si="29"/>
        <v>657240.95205356565</v>
      </c>
      <c r="H107" s="26">
        <f t="shared" si="24"/>
        <v>4897.3206904075205</v>
      </c>
      <c r="I107" s="26">
        <f t="shared" si="25"/>
        <v>2738.5039668898567</v>
      </c>
      <c r="J107" s="26">
        <f t="shared" si="26"/>
        <v>2158.8167235176638</v>
      </c>
      <c r="K107" s="26">
        <f t="shared" si="27"/>
        <v>655082.13533004804</v>
      </c>
      <c r="M107" s="1">
        <v>104</v>
      </c>
      <c r="N107" s="9">
        <f t="shared" si="30"/>
        <v>680404.82614994119</v>
      </c>
      <c r="O107" s="9">
        <f t="shared" si="31"/>
        <v>58767.848284890242</v>
      </c>
      <c r="P107" s="9">
        <f t="shared" si="32"/>
        <v>33445.157464997093</v>
      </c>
      <c r="Q107" s="9">
        <f t="shared" si="33"/>
        <v>25322.690819893156</v>
      </c>
      <c r="R107" s="26">
        <f t="shared" si="34"/>
        <v>655082.13533004804</v>
      </c>
      <c r="T107" s="9"/>
      <c r="U107" s="26"/>
      <c r="V107" s="26"/>
      <c r="W107" s="26"/>
      <c r="X107" s="26"/>
      <c r="AB107" s="1">
        <v>104</v>
      </c>
      <c r="AC107" s="26">
        <f t="shared" si="28"/>
        <v>655082.13533004804</v>
      </c>
    </row>
    <row r="108" spans="6:29" x14ac:dyDescent="0.3">
      <c r="F108" s="1">
        <v>105</v>
      </c>
      <c r="G108" s="9">
        <f t="shared" si="29"/>
        <v>655082.13533004804</v>
      </c>
      <c r="H108" s="26">
        <f t="shared" si="24"/>
        <v>4897.3206904075205</v>
      </c>
      <c r="I108" s="26">
        <f t="shared" si="25"/>
        <v>2729.5088972085337</v>
      </c>
      <c r="J108" s="26">
        <f t="shared" si="26"/>
        <v>2167.8117931989868</v>
      </c>
      <c r="K108" s="26">
        <f t="shared" si="27"/>
        <v>652914.323536849</v>
      </c>
      <c r="M108" s="1">
        <v>105</v>
      </c>
      <c r="N108" s="9">
        <f t="shared" si="30"/>
        <v>678342.52556849178</v>
      </c>
      <c r="O108" s="9">
        <f t="shared" si="31"/>
        <v>58767.848284890242</v>
      </c>
      <c r="P108" s="9">
        <f t="shared" si="32"/>
        <v>33339.646253247534</v>
      </c>
      <c r="Q108" s="9">
        <f t="shared" si="33"/>
        <v>25428.202031642712</v>
      </c>
      <c r="R108" s="26">
        <f t="shared" si="34"/>
        <v>652914.323536849</v>
      </c>
      <c r="T108" s="9"/>
      <c r="U108" s="26"/>
      <c r="V108" s="26"/>
      <c r="W108" s="26"/>
      <c r="X108" s="26"/>
      <c r="AB108" s="1">
        <v>105</v>
      </c>
      <c r="AC108" s="26">
        <f t="shared" si="28"/>
        <v>652914.323536849</v>
      </c>
    </row>
    <row r="109" spans="6:29" x14ac:dyDescent="0.3">
      <c r="F109" s="1">
        <v>106</v>
      </c>
      <c r="G109" s="9">
        <f t="shared" si="29"/>
        <v>652914.323536849</v>
      </c>
      <c r="H109" s="26">
        <f t="shared" si="24"/>
        <v>4897.3206904075205</v>
      </c>
      <c r="I109" s="26">
        <f t="shared" si="25"/>
        <v>2720.476348070204</v>
      </c>
      <c r="J109" s="26">
        <f t="shared" si="26"/>
        <v>2176.8443423373164</v>
      </c>
      <c r="K109" s="26">
        <f t="shared" si="27"/>
        <v>650737.47919451166</v>
      </c>
      <c r="M109" s="1">
        <v>106</v>
      </c>
      <c r="N109" s="9">
        <f t="shared" si="30"/>
        <v>676271.632067953</v>
      </c>
      <c r="O109" s="9">
        <f t="shared" si="31"/>
        <v>58767.848284890242</v>
      </c>
      <c r="P109" s="9">
        <f t="shared" si="32"/>
        <v>33233.695411449022</v>
      </c>
      <c r="Q109" s="9">
        <f t="shared" si="33"/>
        <v>25534.152873441228</v>
      </c>
      <c r="R109" s="26">
        <f t="shared" si="34"/>
        <v>650737.47919451166</v>
      </c>
      <c r="T109" s="9"/>
      <c r="U109" s="26"/>
      <c r="V109" s="26"/>
      <c r="W109" s="26"/>
      <c r="X109" s="26"/>
      <c r="AB109" s="1">
        <v>106</v>
      </c>
      <c r="AC109" s="26">
        <f t="shared" si="28"/>
        <v>650737.47919451166</v>
      </c>
    </row>
    <row r="110" spans="6:29" x14ac:dyDescent="0.3">
      <c r="F110" s="1">
        <v>107</v>
      </c>
      <c r="G110" s="9">
        <f t="shared" si="29"/>
        <v>650737.47919451166</v>
      </c>
      <c r="H110" s="26">
        <f t="shared" si="24"/>
        <v>4897.3206904075205</v>
      </c>
      <c r="I110" s="26">
        <f t="shared" si="25"/>
        <v>2711.4061633104652</v>
      </c>
      <c r="J110" s="26">
        <f t="shared" si="26"/>
        <v>2185.9145270970553</v>
      </c>
      <c r="K110" s="26">
        <f t="shared" si="27"/>
        <v>648551.56466741464</v>
      </c>
      <c r="M110" s="1">
        <v>107</v>
      </c>
      <c r="N110" s="9">
        <f t="shared" si="30"/>
        <v>674192.10984449531</v>
      </c>
      <c r="O110" s="9">
        <f t="shared" si="31"/>
        <v>58767.848284890242</v>
      </c>
      <c r="P110" s="9">
        <f t="shared" si="32"/>
        <v>33127.303107809683</v>
      </c>
      <c r="Q110" s="9">
        <f t="shared" si="33"/>
        <v>25640.545177080567</v>
      </c>
      <c r="R110" s="26">
        <f t="shared" si="34"/>
        <v>648551.56466741464</v>
      </c>
      <c r="T110" s="9"/>
      <c r="U110" s="26"/>
      <c r="V110" s="26"/>
      <c r="W110" s="26"/>
      <c r="X110" s="26"/>
      <c r="AB110" s="1">
        <v>107</v>
      </c>
      <c r="AC110" s="26">
        <f t="shared" si="28"/>
        <v>648551.56466741464</v>
      </c>
    </row>
    <row r="111" spans="6:29" x14ac:dyDescent="0.3">
      <c r="F111" s="1">
        <v>108</v>
      </c>
      <c r="G111" s="9">
        <f t="shared" si="29"/>
        <v>648551.56466741464</v>
      </c>
      <c r="H111" s="26">
        <f t="shared" si="24"/>
        <v>4897.3206904075205</v>
      </c>
      <c r="I111" s="26">
        <f t="shared" si="25"/>
        <v>2702.2981861142275</v>
      </c>
      <c r="J111" s="26">
        <f t="shared" si="26"/>
        <v>2195.022504293293</v>
      </c>
      <c r="K111" s="26">
        <f t="shared" si="27"/>
        <v>646356.5421631214</v>
      </c>
      <c r="M111" s="1">
        <v>108</v>
      </c>
      <c r="N111" s="9">
        <f t="shared" si="30"/>
        <v>672103.92294510652</v>
      </c>
      <c r="O111" s="9">
        <f t="shared" si="31"/>
        <v>58767.848284890242</v>
      </c>
      <c r="P111" s="9">
        <f t="shared" si="32"/>
        <v>33020.46750290518</v>
      </c>
      <c r="Q111" s="9">
        <f t="shared" si="33"/>
        <v>25747.380781985066</v>
      </c>
      <c r="R111" s="26">
        <f t="shared" si="34"/>
        <v>646356.5421631214</v>
      </c>
      <c r="T111" s="9"/>
      <c r="U111" s="26"/>
      <c r="V111" s="26"/>
      <c r="W111" s="26"/>
      <c r="X111" s="26"/>
      <c r="AB111" s="1">
        <v>108</v>
      </c>
      <c r="AC111" s="26">
        <f t="shared" si="28"/>
        <v>646356.5421631214</v>
      </c>
    </row>
    <row r="112" spans="6:29" x14ac:dyDescent="0.3">
      <c r="F112" s="1">
        <v>109</v>
      </c>
      <c r="G112" s="9">
        <f t="shared" si="29"/>
        <v>646356.5421631214</v>
      </c>
      <c r="H112" s="26">
        <f t="shared" si="24"/>
        <v>4897.3206904075205</v>
      </c>
      <c r="I112" s="26">
        <f t="shared" si="25"/>
        <v>2693.1522590130057</v>
      </c>
      <c r="J112" s="26">
        <f t="shared" si="26"/>
        <v>2204.1684313945148</v>
      </c>
      <c r="K112" s="26">
        <f t="shared" si="27"/>
        <v>644152.3737317269</v>
      </c>
      <c r="M112" s="1">
        <v>109</v>
      </c>
      <c r="N112" s="9">
        <f t="shared" si="30"/>
        <v>670007.03526697028</v>
      </c>
      <c r="O112" s="9">
        <f t="shared" si="31"/>
        <v>58767.848284890242</v>
      </c>
      <c r="P112" s="9">
        <f t="shared" si="32"/>
        <v>32913.186749646913</v>
      </c>
      <c r="Q112" s="9">
        <f t="shared" si="33"/>
        <v>25854.66153524334</v>
      </c>
      <c r="R112" s="26">
        <f t="shared" si="34"/>
        <v>644152.3737317269</v>
      </c>
      <c r="T112" s="9"/>
      <c r="U112" s="26"/>
      <c r="V112" s="26"/>
      <c r="W112" s="26"/>
      <c r="X112" s="26"/>
      <c r="AB112" s="1">
        <v>109</v>
      </c>
      <c r="AC112" s="26">
        <f t="shared" si="28"/>
        <v>644152.3737317269</v>
      </c>
    </row>
    <row r="113" spans="6:29" x14ac:dyDescent="0.3">
      <c r="F113" s="1">
        <v>110</v>
      </c>
      <c r="G113" s="9">
        <f t="shared" si="29"/>
        <v>644152.3737317269</v>
      </c>
      <c r="H113" s="26">
        <f t="shared" si="24"/>
        <v>4897.3206904075205</v>
      </c>
      <c r="I113" s="26">
        <f t="shared" si="25"/>
        <v>2683.9682238821952</v>
      </c>
      <c r="J113" s="26">
        <f t="shared" si="26"/>
        <v>2213.3524665253253</v>
      </c>
      <c r="K113" s="26">
        <f t="shared" si="27"/>
        <v>641939.02126520162</v>
      </c>
      <c r="M113" s="1">
        <v>110</v>
      </c>
      <c r="N113" s="9">
        <f t="shared" si="30"/>
        <v>667901.41055684176</v>
      </c>
      <c r="O113" s="9">
        <f t="shared" si="31"/>
        <v>58767.848284890242</v>
      </c>
      <c r="P113" s="9">
        <f t="shared" si="32"/>
        <v>32805.45899325006</v>
      </c>
      <c r="Q113" s="9">
        <f t="shared" si="33"/>
        <v>25962.389291640186</v>
      </c>
      <c r="R113" s="26">
        <f t="shared" si="34"/>
        <v>641939.02126520162</v>
      </c>
      <c r="T113" s="9"/>
      <c r="U113" s="26"/>
      <c r="V113" s="26"/>
      <c r="W113" s="26"/>
      <c r="X113" s="26"/>
      <c r="AB113" s="1">
        <v>110</v>
      </c>
      <c r="AC113" s="26">
        <f t="shared" si="28"/>
        <v>641939.02126520162</v>
      </c>
    </row>
    <row r="114" spans="6:29" x14ac:dyDescent="0.3">
      <c r="F114" s="1">
        <v>111</v>
      </c>
      <c r="G114" s="9">
        <f t="shared" si="29"/>
        <v>641939.02126520162</v>
      </c>
      <c r="H114" s="26">
        <f t="shared" si="24"/>
        <v>4897.3206904075205</v>
      </c>
      <c r="I114" s="26">
        <f t="shared" si="25"/>
        <v>2674.74592193834</v>
      </c>
      <c r="J114" s="26">
        <f t="shared" si="26"/>
        <v>2222.5747684691805</v>
      </c>
      <c r="K114" s="26">
        <f t="shared" si="27"/>
        <v>639716.44649673242</v>
      </c>
      <c r="M114" s="1">
        <v>111</v>
      </c>
      <c r="N114" s="9">
        <f t="shared" si="30"/>
        <v>665787.01241042104</v>
      </c>
      <c r="O114" s="9">
        <f t="shared" si="31"/>
        <v>58767.848284890242</v>
      </c>
      <c r="P114" s="9">
        <f t="shared" si="32"/>
        <v>32697.28237120156</v>
      </c>
      <c r="Q114" s="9">
        <f t="shared" si="33"/>
        <v>26070.56591368869</v>
      </c>
      <c r="R114" s="26">
        <f t="shared" si="34"/>
        <v>639716.44649673242</v>
      </c>
      <c r="T114" s="9"/>
      <c r="U114" s="26"/>
      <c r="V114" s="26"/>
      <c r="W114" s="26"/>
      <c r="X114" s="26"/>
      <c r="AB114" s="1">
        <v>111</v>
      </c>
      <c r="AC114" s="26">
        <f t="shared" si="28"/>
        <v>639716.44649673242</v>
      </c>
    </row>
    <row r="115" spans="6:29" x14ac:dyDescent="0.3">
      <c r="F115" s="1">
        <v>112</v>
      </c>
      <c r="G115" s="9">
        <f t="shared" si="29"/>
        <v>639716.44649673242</v>
      </c>
      <c r="H115" s="26">
        <f t="shared" si="24"/>
        <v>4897.3206904075205</v>
      </c>
      <c r="I115" s="26">
        <f t="shared" si="25"/>
        <v>2665.4851937363851</v>
      </c>
      <c r="J115" s="26">
        <f t="shared" si="26"/>
        <v>2231.8354966711354</v>
      </c>
      <c r="K115" s="26">
        <f t="shared" si="27"/>
        <v>637484.61100006127</v>
      </c>
      <c r="M115" s="1">
        <v>112</v>
      </c>
      <c r="N115" s="9">
        <f t="shared" si="30"/>
        <v>663663.80427172361</v>
      </c>
      <c r="O115" s="9">
        <f t="shared" si="31"/>
        <v>58767.848284890242</v>
      </c>
      <c r="P115" s="9">
        <f t="shared" si="32"/>
        <v>32588.655013227857</v>
      </c>
      <c r="Q115" s="9">
        <f t="shared" si="33"/>
        <v>26179.193271662389</v>
      </c>
      <c r="R115" s="26">
        <f t="shared" si="34"/>
        <v>637484.61100006127</v>
      </c>
      <c r="T115" s="9"/>
      <c r="U115" s="26"/>
      <c r="V115" s="26"/>
      <c r="W115" s="26"/>
      <c r="X115" s="26"/>
      <c r="AB115" s="1">
        <v>112</v>
      </c>
      <c r="AC115" s="26">
        <f t="shared" si="28"/>
        <v>637484.61100006127</v>
      </c>
    </row>
    <row r="116" spans="6:29" x14ac:dyDescent="0.3">
      <c r="F116" s="1">
        <v>113</v>
      </c>
      <c r="G116" s="9">
        <f t="shared" si="29"/>
        <v>637484.61100006127</v>
      </c>
      <c r="H116" s="26">
        <f t="shared" si="24"/>
        <v>4897.3206904075205</v>
      </c>
      <c r="I116" s="26">
        <f t="shared" si="25"/>
        <v>2656.1858791669219</v>
      </c>
      <c r="J116" s="26">
        <f t="shared" si="26"/>
        <v>2241.1348112405985</v>
      </c>
      <c r="K116" s="26">
        <f t="shared" si="27"/>
        <v>635243.47618882067</v>
      </c>
      <c r="M116" s="1">
        <v>113</v>
      </c>
      <c r="N116" s="9">
        <f t="shared" si="30"/>
        <v>661531.7494324483</v>
      </c>
      <c r="O116" s="9">
        <f t="shared" si="31"/>
        <v>58767.848284890242</v>
      </c>
      <c r="P116" s="9">
        <f t="shared" si="32"/>
        <v>32479.5750412626</v>
      </c>
      <c r="Q116" s="9">
        <f t="shared" si="33"/>
        <v>26288.273243627646</v>
      </c>
      <c r="R116" s="26">
        <f t="shared" si="34"/>
        <v>635243.47618882067</v>
      </c>
      <c r="T116" s="9"/>
      <c r="U116" s="26"/>
      <c r="V116" s="26"/>
      <c r="W116" s="26"/>
      <c r="X116" s="26"/>
      <c r="AB116" s="1">
        <v>113</v>
      </c>
      <c r="AC116" s="26">
        <f t="shared" si="28"/>
        <v>635243.47618882067</v>
      </c>
    </row>
    <row r="117" spans="6:29" x14ac:dyDescent="0.3">
      <c r="F117" s="1">
        <v>114</v>
      </c>
      <c r="G117" s="9">
        <f t="shared" si="29"/>
        <v>635243.47618882067</v>
      </c>
      <c r="H117" s="26">
        <f t="shared" si="24"/>
        <v>4897.3206904075205</v>
      </c>
      <c r="I117" s="26">
        <f t="shared" si="25"/>
        <v>2646.8478174534193</v>
      </c>
      <c r="J117" s="26">
        <f t="shared" si="26"/>
        <v>2250.4728729541011</v>
      </c>
      <c r="K117" s="26">
        <f t="shared" si="27"/>
        <v>632993.00331586658</v>
      </c>
      <c r="M117" s="1">
        <v>114</v>
      </c>
      <c r="N117" s="9">
        <f t="shared" si="30"/>
        <v>659390.8110313426</v>
      </c>
      <c r="O117" s="9">
        <f t="shared" si="31"/>
        <v>58767.848284890242</v>
      </c>
      <c r="P117" s="9">
        <f t="shared" si="32"/>
        <v>32370.040569414145</v>
      </c>
      <c r="Q117" s="9">
        <f t="shared" si="33"/>
        <v>26397.807715476098</v>
      </c>
      <c r="R117" s="26">
        <f t="shared" si="34"/>
        <v>632993.00331586658</v>
      </c>
      <c r="T117" s="9"/>
      <c r="U117" s="26"/>
      <c r="V117" s="26"/>
      <c r="W117" s="26"/>
      <c r="X117" s="26"/>
      <c r="AB117" s="1">
        <v>114</v>
      </c>
      <c r="AC117" s="26">
        <f t="shared" si="28"/>
        <v>632993.00331586658</v>
      </c>
    </row>
    <row r="118" spans="6:29" x14ac:dyDescent="0.3">
      <c r="F118" s="1">
        <v>115</v>
      </c>
      <c r="G118" s="9">
        <f t="shared" si="29"/>
        <v>632993.00331586658</v>
      </c>
      <c r="H118" s="26">
        <f t="shared" si="24"/>
        <v>4897.3206904075205</v>
      </c>
      <c r="I118" s="26">
        <f t="shared" si="25"/>
        <v>2637.4708471494441</v>
      </c>
      <c r="J118" s="26">
        <f t="shared" si="26"/>
        <v>2259.8498432580764</v>
      </c>
      <c r="K118" s="26">
        <f t="shared" si="27"/>
        <v>630733.15347260854</v>
      </c>
      <c r="M118" s="1">
        <v>115</v>
      </c>
      <c r="N118" s="9">
        <f t="shared" si="30"/>
        <v>657240.95205356565</v>
      </c>
      <c r="O118" s="9">
        <f t="shared" si="31"/>
        <v>58767.848284890242</v>
      </c>
      <c r="P118" s="9">
        <f t="shared" si="32"/>
        <v>32260.049703933</v>
      </c>
      <c r="Q118" s="9">
        <f t="shared" si="33"/>
        <v>26507.798580957249</v>
      </c>
      <c r="R118" s="26">
        <f t="shared" si="34"/>
        <v>630733.15347260854</v>
      </c>
      <c r="T118" s="9"/>
      <c r="U118" s="26"/>
      <c r="V118" s="26"/>
      <c r="W118" s="26"/>
      <c r="X118" s="26"/>
      <c r="AB118" s="1">
        <v>115</v>
      </c>
      <c r="AC118" s="26">
        <f t="shared" si="28"/>
        <v>630733.15347260854</v>
      </c>
    </row>
    <row r="119" spans="6:29" x14ac:dyDescent="0.3">
      <c r="F119" s="1">
        <v>116</v>
      </c>
      <c r="G119" s="9">
        <f t="shared" si="29"/>
        <v>630733.15347260854</v>
      </c>
      <c r="H119" s="26">
        <f t="shared" si="24"/>
        <v>4897.3206904075205</v>
      </c>
      <c r="I119" s="26">
        <f t="shared" si="25"/>
        <v>2628.0548061358691</v>
      </c>
      <c r="J119" s="26">
        <f t="shared" si="26"/>
        <v>2269.2658842716514</v>
      </c>
      <c r="K119" s="26">
        <f t="shared" si="27"/>
        <v>628463.88758833683</v>
      </c>
      <c r="M119" s="1">
        <v>116</v>
      </c>
      <c r="N119" s="9">
        <f t="shared" si="30"/>
        <v>655082.13533004804</v>
      </c>
      <c r="O119" s="9">
        <f t="shared" si="31"/>
        <v>58767.848284890242</v>
      </c>
      <c r="P119" s="9">
        <f t="shared" si="32"/>
        <v>32149.600543179007</v>
      </c>
      <c r="Q119" s="9">
        <f t="shared" si="33"/>
        <v>26618.247741711235</v>
      </c>
      <c r="R119" s="26">
        <f t="shared" si="34"/>
        <v>628463.88758833683</v>
      </c>
      <c r="T119" s="9"/>
      <c r="U119" s="26"/>
      <c r="V119" s="26"/>
      <c r="W119" s="26"/>
      <c r="X119" s="26"/>
      <c r="AB119" s="1">
        <v>116</v>
      </c>
      <c r="AC119" s="26">
        <f t="shared" si="28"/>
        <v>628463.88758833683</v>
      </c>
    </row>
    <row r="120" spans="6:29" x14ac:dyDescent="0.3">
      <c r="F120" s="1">
        <v>117</v>
      </c>
      <c r="G120" s="9">
        <f t="shared" si="29"/>
        <v>628463.88758833683</v>
      </c>
      <c r="H120" s="26">
        <f t="shared" si="24"/>
        <v>4897.3206904075205</v>
      </c>
      <c r="I120" s="26">
        <f t="shared" si="25"/>
        <v>2618.5995316180702</v>
      </c>
      <c r="J120" s="26">
        <f t="shared" si="26"/>
        <v>2278.7211587894503</v>
      </c>
      <c r="K120" s="26">
        <f t="shared" si="27"/>
        <v>626185.16642954736</v>
      </c>
      <c r="M120" s="1">
        <v>117</v>
      </c>
      <c r="N120" s="9">
        <f t="shared" si="30"/>
        <v>652914.323536849</v>
      </c>
      <c r="O120" s="9">
        <f t="shared" si="31"/>
        <v>58767.848284890242</v>
      </c>
      <c r="P120" s="9">
        <f t="shared" si="32"/>
        <v>32038.691177588549</v>
      </c>
      <c r="Q120" s="9">
        <f t="shared" si="33"/>
        <v>26729.1571073017</v>
      </c>
      <c r="R120" s="26">
        <f t="shared" si="34"/>
        <v>626185.16642954736</v>
      </c>
      <c r="T120" s="9"/>
      <c r="U120" s="26"/>
      <c r="V120" s="26"/>
      <c r="W120" s="26"/>
      <c r="X120" s="26"/>
      <c r="AB120" s="1">
        <v>117</v>
      </c>
      <c r="AC120" s="26">
        <f t="shared" si="28"/>
        <v>626185.16642954736</v>
      </c>
    </row>
    <row r="121" spans="6:29" x14ac:dyDescent="0.3">
      <c r="F121" s="1">
        <v>118</v>
      </c>
      <c r="G121" s="9">
        <f t="shared" si="29"/>
        <v>626185.16642954736</v>
      </c>
      <c r="H121" s="26">
        <f t="shared" si="24"/>
        <v>4897.3206904075205</v>
      </c>
      <c r="I121" s="26">
        <f t="shared" si="25"/>
        <v>2609.1048601231141</v>
      </c>
      <c r="J121" s="26">
        <f t="shared" si="26"/>
        <v>2288.2158302844064</v>
      </c>
      <c r="K121" s="26">
        <f t="shared" si="27"/>
        <v>623896.95059926296</v>
      </c>
      <c r="M121" s="1">
        <v>118</v>
      </c>
      <c r="N121" s="9">
        <f t="shared" si="30"/>
        <v>650737.47919451166</v>
      </c>
      <c r="O121" s="9">
        <f t="shared" si="31"/>
        <v>58767.848284890242</v>
      </c>
      <c r="P121" s="9">
        <f t="shared" si="32"/>
        <v>31927.319689641452</v>
      </c>
      <c r="Q121" s="9">
        <f t="shared" si="33"/>
        <v>26840.52859524879</v>
      </c>
      <c r="R121" s="26">
        <f t="shared" si="34"/>
        <v>623896.95059926296</v>
      </c>
      <c r="T121" s="9"/>
      <c r="U121" s="26"/>
      <c r="V121" s="26"/>
      <c r="W121" s="26"/>
      <c r="X121" s="26"/>
      <c r="AB121" s="1">
        <v>118</v>
      </c>
      <c r="AC121" s="26">
        <f t="shared" si="28"/>
        <v>623896.95059926296</v>
      </c>
    </row>
    <row r="122" spans="6:29" x14ac:dyDescent="0.3">
      <c r="F122" s="1">
        <v>119</v>
      </c>
      <c r="G122" s="9">
        <f t="shared" si="29"/>
        <v>623896.95059926296</v>
      </c>
      <c r="H122" s="26">
        <f t="shared" si="24"/>
        <v>4897.3206904075205</v>
      </c>
      <c r="I122" s="26">
        <f t="shared" si="25"/>
        <v>2599.5706274969289</v>
      </c>
      <c r="J122" s="26">
        <f t="shared" si="26"/>
        <v>2297.7500629105916</v>
      </c>
      <c r="K122" s="26">
        <f t="shared" si="27"/>
        <v>621599.20053635235</v>
      </c>
      <c r="M122" s="1">
        <v>119</v>
      </c>
      <c r="N122" s="9">
        <f t="shared" si="30"/>
        <v>648551.56466741464</v>
      </c>
      <c r="O122" s="9">
        <f t="shared" si="31"/>
        <v>58767.848284890242</v>
      </c>
      <c r="P122" s="9">
        <f t="shared" si="32"/>
        <v>31815.484153827922</v>
      </c>
      <c r="Q122" s="9">
        <f t="shared" si="33"/>
        <v>26952.364131062328</v>
      </c>
      <c r="R122" s="26">
        <f t="shared" si="34"/>
        <v>621599.20053635235</v>
      </c>
      <c r="T122" s="9"/>
      <c r="U122" s="26"/>
      <c r="V122" s="26"/>
      <c r="W122" s="26"/>
      <c r="X122" s="26"/>
      <c r="AB122" s="1">
        <v>119</v>
      </c>
      <c r="AC122" s="26">
        <f t="shared" si="28"/>
        <v>621599.20053635235</v>
      </c>
    </row>
    <row r="123" spans="6:29" x14ac:dyDescent="0.3">
      <c r="F123" s="1">
        <v>120</v>
      </c>
      <c r="G123" s="9">
        <f t="shared" si="29"/>
        <v>621599.20053635235</v>
      </c>
      <c r="H123" s="26">
        <f t="shared" si="24"/>
        <v>4897.3206904075205</v>
      </c>
      <c r="I123" s="26">
        <f t="shared" si="25"/>
        <v>2589.9966689014682</v>
      </c>
      <c r="J123" s="26">
        <f t="shared" si="26"/>
        <v>2307.3240215060523</v>
      </c>
      <c r="K123" s="26">
        <f t="shared" si="27"/>
        <v>619291.87651484634</v>
      </c>
      <c r="M123" s="1">
        <v>120</v>
      </c>
      <c r="N123" s="9">
        <f t="shared" si="30"/>
        <v>646356.5421631214</v>
      </c>
      <c r="O123" s="9">
        <f t="shared" si="31"/>
        <v>58767.848284890242</v>
      </c>
      <c r="P123" s="9">
        <f t="shared" si="32"/>
        <v>31703.182636615158</v>
      </c>
      <c r="Q123" s="9">
        <f t="shared" si="33"/>
        <v>27064.665648275084</v>
      </c>
      <c r="R123" s="26">
        <f t="shared" si="34"/>
        <v>619291.87651484634</v>
      </c>
      <c r="T123" s="9"/>
      <c r="U123" s="26"/>
      <c r="V123" s="26"/>
      <c r="W123" s="26"/>
      <c r="X123" s="26"/>
      <c r="AB123" s="1">
        <v>120</v>
      </c>
      <c r="AC123" s="26">
        <f t="shared" si="28"/>
        <v>619291.87651484634</v>
      </c>
    </row>
    <row r="124" spans="6:29" x14ac:dyDescent="0.3">
      <c r="F124" s="1">
        <v>121</v>
      </c>
      <c r="G124" s="9">
        <f t="shared" si="29"/>
        <v>619291.87651484634</v>
      </c>
      <c r="H124" s="26">
        <f t="shared" si="24"/>
        <v>4897.3206904075205</v>
      </c>
      <c r="I124" s="26">
        <f t="shared" si="25"/>
        <v>2580.3828188118596</v>
      </c>
      <c r="J124" s="26">
        <f t="shared" si="26"/>
        <v>2316.9378715956609</v>
      </c>
      <c r="K124" s="26">
        <f t="shared" si="27"/>
        <v>616974.93864325073</v>
      </c>
      <c r="M124" s="1">
        <v>121</v>
      </c>
      <c r="N124" s="9">
        <f t="shared" si="30"/>
        <v>644152.3737317269</v>
      </c>
      <c r="O124" s="9">
        <f t="shared" si="31"/>
        <v>58767.848284890242</v>
      </c>
      <c r="P124" s="9">
        <f t="shared" si="32"/>
        <v>31590.413196414014</v>
      </c>
      <c r="Q124" s="9">
        <f t="shared" si="33"/>
        <v>27177.435088476239</v>
      </c>
      <c r="R124" s="26">
        <f t="shared" si="34"/>
        <v>616974.93864325073</v>
      </c>
      <c r="T124" s="9"/>
      <c r="U124" s="26"/>
      <c r="V124" s="26"/>
      <c r="W124" s="26"/>
      <c r="X124" s="26"/>
      <c r="AB124" s="1">
        <v>121</v>
      </c>
      <c r="AC124" s="26">
        <f t="shared" si="28"/>
        <v>616974.93864325073</v>
      </c>
    </row>
    <row r="125" spans="6:29" x14ac:dyDescent="0.3">
      <c r="F125" s="1">
        <v>122</v>
      </c>
      <c r="G125" s="9">
        <f t="shared" si="29"/>
        <v>616974.93864325073</v>
      </c>
      <c r="H125" s="26">
        <f t="shared" si="24"/>
        <v>4897.3206904075205</v>
      </c>
      <c r="I125" s="26">
        <f t="shared" si="25"/>
        <v>2570.7289110135448</v>
      </c>
      <c r="J125" s="26">
        <f t="shared" si="26"/>
        <v>2326.5917793939757</v>
      </c>
      <c r="K125" s="26">
        <f t="shared" si="27"/>
        <v>614648.34686385677</v>
      </c>
      <c r="M125" s="1">
        <v>122</v>
      </c>
      <c r="N125" s="9">
        <f t="shared" si="30"/>
        <v>641939.02126520162</v>
      </c>
      <c r="O125" s="9">
        <f t="shared" si="31"/>
        <v>58767.848284890242</v>
      </c>
      <c r="P125" s="9">
        <f t="shared" si="32"/>
        <v>31477.173883545369</v>
      </c>
      <c r="Q125" s="9">
        <f t="shared" si="33"/>
        <v>27290.674401344888</v>
      </c>
      <c r="R125" s="26">
        <f t="shared" si="34"/>
        <v>614648.34686385677</v>
      </c>
      <c r="T125" s="9"/>
      <c r="U125" s="26"/>
      <c r="V125" s="26"/>
      <c r="W125" s="26"/>
      <c r="X125" s="26"/>
      <c r="AB125" s="1">
        <v>122</v>
      </c>
      <c r="AC125" s="26">
        <f t="shared" si="28"/>
        <v>614648.34686385677</v>
      </c>
    </row>
    <row r="126" spans="6:29" x14ac:dyDescent="0.3">
      <c r="F126" s="1">
        <v>123</v>
      </c>
      <c r="G126" s="9">
        <f t="shared" si="29"/>
        <v>614648.34686385677</v>
      </c>
      <c r="H126" s="26">
        <f t="shared" si="24"/>
        <v>4897.3206904075205</v>
      </c>
      <c r="I126" s="26">
        <f t="shared" si="25"/>
        <v>2561.0347785994031</v>
      </c>
      <c r="J126" s="26">
        <f t="shared" si="26"/>
        <v>2336.2859118081174</v>
      </c>
      <c r="K126" s="26">
        <f t="shared" si="27"/>
        <v>612312.06095204863</v>
      </c>
      <c r="M126" s="1">
        <v>123</v>
      </c>
      <c r="N126" s="9">
        <f t="shared" si="30"/>
        <v>639716.44649673242</v>
      </c>
      <c r="O126" s="9">
        <f t="shared" si="31"/>
        <v>58767.848284890242</v>
      </c>
      <c r="P126" s="9">
        <f t="shared" si="32"/>
        <v>31363.462740206432</v>
      </c>
      <c r="Q126" s="9">
        <f t="shared" si="33"/>
        <v>27404.385544683824</v>
      </c>
      <c r="R126" s="26">
        <f t="shared" si="34"/>
        <v>612312.06095204863</v>
      </c>
      <c r="T126" s="9"/>
      <c r="U126" s="26"/>
      <c r="V126" s="26"/>
      <c r="W126" s="26"/>
      <c r="X126" s="26"/>
      <c r="AB126" s="1">
        <v>123</v>
      </c>
      <c r="AC126" s="26">
        <f t="shared" si="28"/>
        <v>612312.06095204863</v>
      </c>
    </row>
    <row r="127" spans="6:29" x14ac:dyDescent="0.3">
      <c r="F127" s="1">
        <v>124</v>
      </c>
      <c r="G127" s="9">
        <f t="shared" si="29"/>
        <v>612312.06095204863</v>
      </c>
      <c r="H127" s="26">
        <f t="shared" si="24"/>
        <v>4897.3206904075205</v>
      </c>
      <c r="I127" s="26">
        <f t="shared" si="25"/>
        <v>2551.3002539668691</v>
      </c>
      <c r="J127" s="26">
        <f t="shared" si="26"/>
        <v>2346.0204364406513</v>
      </c>
      <c r="K127" s="26">
        <f t="shared" si="27"/>
        <v>609966.04051560804</v>
      </c>
      <c r="M127" s="1">
        <v>124</v>
      </c>
      <c r="N127" s="9">
        <f t="shared" si="30"/>
        <v>637484.61100006127</v>
      </c>
      <c r="O127" s="9">
        <f t="shared" si="31"/>
        <v>58767.848284890242</v>
      </c>
      <c r="P127" s="9">
        <f t="shared" si="32"/>
        <v>31249.277800436917</v>
      </c>
      <c r="Q127" s="9">
        <f t="shared" si="33"/>
        <v>27518.570484453343</v>
      </c>
      <c r="R127" s="26">
        <f t="shared" si="34"/>
        <v>609966.04051560804</v>
      </c>
      <c r="T127" s="9"/>
      <c r="U127" s="26"/>
      <c r="V127" s="26"/>
      <c r="W127" s="26"/>
      <c r="X127" s="26"/>
      <c r="AB127" s="1">
        <v>124</v>
      </c>
      <c r="AC127" s="26">
        <f t="shared" si="28"/>
        <v>609966.04051560804</v>
      </c>
    </row>
    <row r="128" spans="6:29" x14ac:dyDescent="0.3">
      <c r="F128" s="1">
        <v>125</v>
      </c>
      <c r="G128" s="9">
        <f t="shared" si="29"/>
        <v>609966.04051560804</v>
      </c>
      <c r="H128" s="26">
        <f t="shared" si="24"/>
        <v>4897.3206904075205</v>
      </c>
      <c r="I128" s="26">
        <f t="shared" si="25"/>
        <v>2541.5251688150333</v>
      </c>
      <c r="J128" s="26">
        <f t="shared" si="26"/>
        <v>2355.7955215924871</v>
      </c>
      <c r="K128" s="26">
        <f t="shared" si="27"/>
        <v>607610.24499401555</v>
      </c>
      <c r="M128" s="1">
        <v>125</v>
      </c>
      <c r="N128" s="9">
        <f t="shared" si="30"/>
        <v>635243.47618882067</v>
      </c>
      <c r="O128" s="9">
        <f t="shared" si="31"/>
        <v>58767.848284890242</v>
      </c>
      <c r="P128" s="9">
        <f t="shared" si="32"/>
        <v>31134.617090085027</v>
      </c>
      <c r="Q128" s="9">
        <f t="shared" si="33"/>
        <v>27633.231194805227</v>
      </c>
      <c r="R128" s="26">
        <f t="shared" si="34"/>
        <v>607610.24499401555</v>
      </c>
      <c r="T128" s="9"/>
      <c r="U128" s="26"/>
      <c r="V128" s="26"/>
      <c r="W128" s="26"/>
      <c r="X128" s="26"/>
      <c r="AB128" s="1">
        <v>125</v>
      </c>
      <c r="AC128" s="26">
        <f t="shared" si="28"/>
        <v>607610.24499401555</v>
      </c>
    </row>
    <row r="129" spans="6:29" x14ac:dyDescent="0.3">
      <c r="F129" s="1">
        <v>126</v>
      </c>
      <c r="G129" s="9">
        <f t="shared" si="29"/>
        <v>607610.24499401555</v>
      </c>
      <c r="H129" s="26">
        <f t="shared" si="24"/>
        <v>4897.3206904075205</v>
      </c>
      <c r="I129" s="26">
        <f t="shared" si="25"/>
        <v>2531.7093541417316</v>
      </c>
      <c r="J129" s="26">
        <f t="shared" si="26"/>
        <v>2365.6113362657889</v>
      </c>
      <c r="K129" s="26">
        <f t="shared" si="27"/>
        <v>605244.63365774974</v>
      </c>
      <c r="M129" s="1">
        <v>126</v>
      </c>
      <c r="N129" s="9">
        <f t="shared" si="30"/>
        <v>632993.00331586658</v>
      </c>
      <c r="O129" s="9">
        <f t="shared" si="31"/>
        <v>58767.848284890242</v>
      </c>
      <c r="P129" s="9">
        <f t="shared" si="32"/>
        <v>31019.47862677334</v>
      </c>
      <c r="Q129" s="9">
        <f t="shared" si="33"/>
        <v>27748.369658116917</v>
      </c>
      <c r="R129" s="26">
        <f t="shared" si="34"/>
        <v>605244.63365774974</v>
      </c>
      <c r="T129" s="9"/>
      <c r="U129" s="26"/>
      <c r="V129" s="26"/>
      <c r="W129" s="26"/>
      <c r="X129" s="26"/>
      <c r="AB129" s="1">
        <v>126</v>
      </c>
      <c r="AC129" s="26">
        <f t="shared" si="28"/>
        <v>605244.63365774974</v>
      </c>
    </row>
    <row r="130" spans="6:29" x14ac:dyDescent="0.3">
      <c r="F130" s="1">
        <v>127</v>
      </c>
      <c r="G130" s="9">
        <f t="shared" si="29"/>
        <v>605244.63365774974</v>
      </c>
      <c r="H130" s="26">
        <f t="shared" si="24"/>
        <v>4897.3206904075205</v>
      </c>
      <c r="I130" s="26">
        <f t="shared" si="25"/>
        <v>2521.8526402406237</v>
      </c>
      <c r="J130" s="26">
        <f t="shared" si="26"/>
        <v>2375.4680501668968</v>
      </c>
      <c r="K130" s="26">
        <f t="shared" si="27"/>
        <v>602869.16560758289</v>
      </c>
      <c r="M130" s="1">
        <v>127</v>
      </c>
      <c r="N130" s="9">
        <f t="shared" si="30"/>
        <v>630733.15347260854</v>
      </c>
      <c r="O130" s="9">
        <f t="shared" si="31"/>
        <v>58767.848284890242</v>
      </c>
      <c r="P130" s="9">
        <f t="shared" si="32"/>
        <v>30903.860419864519</v>
      </c>
      <c r="Q130" s="9">
        <f t="shared" si="33"/>
        <v>27863.987865025731</v>
      </c>
      <c r="R130" s="26">
        <f t="shared" si="34"/>
        <v>602869.16560758289</v>
      </c>
      <c r="T130" s="9"/>
      <c r="U130" s="26"/>
      <c r="V130" s="26"/>
      <c r="W130" s="26"/>
      <c r="X130" s="26"/>
      <c r="AB130" s="1">
        <v>127</v>
      </c>
      <c r="AC130" s="26">
        <f t="shared" si="28"/>
        <v>602869.16560758289</v>
      </c>
    </row>
    <row r="131" spans="6:29" x14ac:dyDescent="0.3">
      <c r="F131" s="1">
        <v>128</v>
      </c>
      <c r="G131" s="9">
        <f t="shared" si="29"/>
        <v>602869.16560758289</v>
      </c>
      <c r="H131" s="26">
        <f t="shared" si="24"/>
        <v>4897.3206904075205</v>
      </c>
      <c r="I131" s="26">
        <f t="shared" si="25"/>
        <v>2511.9548566982621</v>
      </c>
      <c r="J131" s="26">
        <f t="shared" si="26"/>
        <v>2385.3658337092584</v>
      </c>
      <c r="K131" s="26">
        <f t="shared" si="27"/>
        <v>600483.79977387364</v>
      </c>
      <c r="M131" s="1">
        <v>128</v>
      </c>
      <c r="N131" s="9">
        <f t="shared" si="30"/>
        <v>628463.88758833683</v>
      </c>
      <c r="O131" s="9">
        <f t="shared" si="31"/>
        <v>58767.848284890242</v>
      </c>
      <c r="P131" s="9">
        <f t="shared" si="32"/>
        <v>30787.760470426914</v>
      </c>
      <c r="Q131" s="9">
        <f t="shared" si="33"/>
        <v>27980.087814463339</v>
      </c>
      <c r="R131" s="26">
        <f t="shared" si="34"/>
        <v>600483.79977387364</v>
      </c>
      <c r="T131" s="9"/>
      <c r="U131" s="26"/>
      <c r="V131" s="26"/>
      <c r="W131" s="26"/>
      <c r="X131" s="26"/>
      <c r="AB131" s="1">
        <v>128</v>
      </c>
      <c r="AC131" s="26">
        <f t="shared" si="28"/>
        <v>600483.79977387364</v>
      </c>
    </row>
    <row r="132" spans="6:29" x14ac:dyDescent="0.3">
      <c r="F132" s="1">
        <v>129</v>
      </c>
      <c r="G132" s="9">
        <f t="shared" si="29"/>
        <v>600483.79977387364</v>
      </c>
      <c r="H132" s="26">
        <f t="shared" si="24"/>
        <v>4897.3206904075205</v>
      </c>
      <c r="I132" s="26">
        <f t="shared" si="25"/>
        <v>2502.0158323911401</v>
      </c>
      <c r="J132" s="26">
        <f t="shared" si="26"/>
        <v>2395.3048580163804</v>
      </c>
      <c r="K132" s="26">
        <f t="shared" si="27"/>
        <v>598088.49491585721</v>
      </c>
      <c r="M132" s="1">
        <v>129</v>
      </c>
      <c r="N132" s="9">
        <f t="shared" si="30"/>
        <v>626185.16642954736</v>
      </c>
      <c r="O132" s="9">
        <f t="shared" si="31"/>
        <v>58767.848284890242</v>
      </c>
      <c r="P132" s="9">
        <f t="shared" si="32"/>
        <v>30671.176771199978</v>
      </c>
      <c r="Q132" s="9">
        <f t="shared" si="33"/>
        <v>28096.671513690264</v>
      </c>
      <c r="R132" s="26">
        <f t="shared" si="34"/>
        <v>598088.49491585721</v>
      </c>
      <c r="T132" s="9"/>
      <c r="U132" s="26"/>
      <c r="V132" s="26"/>
      <c r="W132" s="26"/>
      <c r="X132" s="26"/>
      <c r="AB132" s="1">
        <v>129</v>
      </c>
      <c r="AC132" s="26">
        <f t="shared" si="28"/>
        <v>598088.49491585721</v>
      </c>
    </row>
    <row r="133" spans="6:29" x14ac:dyDescent="0.3">
      <c r="F133" s="1">
        <v>130</v>
      </c>
      <c r="G133" s="9">
        <f t="shared" si="29"/>
        <v>598088.49491585721</v>
      </c>
      <c r="H133" s="26">
        <f t="shared" ref="H133:H196" si="35">$D$10</f>
        <v>4897.3206904075205</v>
      </c>
      <c r="I133" s="26">
        <f t="shared" ref="I133:I196" si="36">$D$6*G133</f>
        <v>2492.0353954827383</v>
      </c>
      <c r="J133" s="26">
        <f t="shared" ref="J133:J196" si="37">H133-I133</f>
        <v>2405.2852949247822</v>
      </c>
      <c r="K133" s="26">
        <f t="shared" ref="K133:K196" si="38">G133-J133</f>
        <v>595683.20962093247</v>
      </c>
      <c r="M133" s="1">
        <v>130</v>
      </c>
      <c r="N133" s="9">
        <f t="shared" si="30"/>
        <v>623896.95059926296</v>
      </c>
      <c r="O133" s="9">
        <f t="shared" si="31"/>
        <v>58767.848284890242</v>
      </c>
      <c r="P133" s="9">
        <f t="shared" si="32"/>
        <v>30554.107306559599</v>
      </c>
      <c r="Q133" s="9">
        <f t="shared" si="33"/>
        <v>28213.740978330643</v>
      </c>
      <c r="R133" s="26">
        <f t="shared" si="34"/>
        <v>595683.20962093247</v>
      </c>
      <c r="T133" s="9"/>
      <c r="U133" s="26"/>
      <c r="V133" s="26"/>
      <c r="W133" s="26"/>
      <c r="X133" s="26"/>
      <c r="AB133" s="1">
        <v>130</v>
      </c>
      <c r="AC133" s="26">
        <f t="shared" ref="AC133:AC196" si="39">K133</f>
        <v>595683.20962093247</v>
      </c>
    </row>
    <row r="134" spans="6:29" x14ac:dyDescent="0.3">
      <c r="F134" s="1">
        <v>131</v>
      </c>
      <c r="G134" s="9">
        <f t="shared" ref="G134:G197" si="40">K133</f>
        <v>595683.20962093247</v>
      </c>
      <c r="H134" s="26">
        <f t="shared" si="35"/>
        <v>4897.3206904075205</v>
      </c>
      <c r="I134" s="26">
        <f t="shared" si="36"/>
        <v>2482.0133734205519</v>
      </c>
      <c r="J134" s="26">
        <f t="shared" si="37"/>
        <v>2415.3073169869685</v>
      </c>
      <c r="K134" s="26">
        <f t="shared" si="38"/>
        <v>593267.90230394551</v>
      </c>
      <c r="M134" s="1">
        <v>131</v>
      </c>
      <c r="N134" s="9">
        <f t="shared" si="30"/>
        <v>621599.20053635235</v>
      </c>
      <c r="O134" s="9">
        <f t="shared" si="31"/>
        <v>58767.848284890242</v>
      </c>
      <c r="P134" s="9">
        <f t="shared" si="32"/>
        <v>30436.550052483224</v>
      </c>
      <c r="Q134" s="9">
        <f t="shared" si="33"/>
        <v>28331.298232407018</v>
      </c>
      <c r="R134" s="26">
        <f t="shared" si="34"/>
        <v>593267.90230394551</v>
      </c>
      <c r="T134" s="9"/>
      <c r="U134" s="26"/>
      <c r="V134" s="26"/>
      <c r="W134" s="26"/>
      <c r="X134" s="26"/>
      <c r="AB134" s="1">
        <v>131</v>
      </c>
      <c r="AC134" s="26">
        <f t="shared" si="39"/>
        <v>593267.90230394551</v>
      </c>
    </row>
    <row r="135" spans="6:29" x14ac:dyDescent="0.3">
      <c r="F135" s="1">
        <v>132</v>
      </c>
      <c r="G135" s="9">
        <f t="shared" si="40"/>
        <v>593267.90230394551</v>
      </c>
      <c r="H135" s="26">
        <f t="shared" si="35"/>
        <v>4897.3206904075205</v>
      </c>
      <c r="I135" s="26">
        <f t="shared" si="36"/>
        <v>2471.949592933106</v>
      </c>
      <c r="J135" s="26">
        <f t="shared" si="37"/>
        <v>2425.3710974744145</v>
      </c>
      <c r="K135" s="26">
        <f t="shared" si="38"/>
        <v>590842.53120647115</v>
      </c>
      <c r="M135" s="1">
        <v>132</v>
      </c>
      <c r="N135" s="9">
        <f t="shared" si="30"/>
        <v>619291.87651484634</v>
      </c>
      <c r="O135" s="9">
        <f t="shared" si="31"/>
        <v>58767.848284890242</v>
      </c>
      <c r="P135" s="9">
        <f t="shared" si="32"/>
        <v>30318.502976514861</v>
      </c>
      <c r="Q135" s="9">
        <f t="shared" si="33"/>
        <v>28449.345308375381</v>
      </c>
      <c r="R135" s="26">
        <f t="shared" si="34"/>
        <v>590842.53120647115</v>
      </c>
      <c r="T135" s="9"/>
      <c r="U135" s="26"/>
      <c r="V135" s="26"/>
      <c r="W135" s="26"/>
      <c r="X135" s="26"/>
      <c r="AB135" s="1">
        <v>132</v>
      </c>
      <c r="AC135" s="26">
        <f t="shared" si="39"/>
        <v>590842.53120647115</v>
      </c>
    </row>
    <row r="136" spans="6:29" x14ac:dyDescent="0.3">
      <c r="F136" s="1">
        <v>133</v>
      </c>
      <c r="G136" s="9">
        <f t="shared" si="40"/>
        <v>590842.53120647115</v>
      </c>
      <c r="H136" s="26">
        <f t="shared" si="35"/>
        <v>4897.3206904075205</v>
      </c>
      <c r="I136" s="26">
        <f t="shared" si="36"/>
        <v>2461.8438800269632</v>
      </c>
      <c r="J136" s="26">
        <f t="shared" si="37"/>
        <v>2435.4768103805573</v>
      </c>
      <c r="K136" s="26">
        <f t="shared" si="38"/>
        <v>588407.05439609056</v>
      </c>
      <c r="M136" s="1">
        <v>133</v>
      </c>
      <c r="N136" s="9">
        <f t="shared" si="30"/>
        <v>616974.93864325073</v>
      </c>
      <c r="O136" s="9">
        <f t="shared" si="31"/>
        <v>58767.848284890242</v>
      </c>
      <c r="P136" s="9">
        <f t="shared" si="32"/>
        <v>30199.964037729966</v>
      </c>
      <c r="Q136" s="9">
        <f t="shared" si="33"/>
        <v>28567.884247160277</v>
      </c>
      <c r="R136" s="26">
        <f t="shared" si="34"/>
        <v>588407.05439609056</v>
      </c>
      <c r="T136" s="9"/>
      <c r="U136" s="26"/>
      <c r="V136" s="26"/>
      <c r="W136" s="26"/>
      <c r="X136" s="26"/>
      <c r="AB136" s="1">
        <v>133</v>
      </c>
      <c r="AC136" s="26">
        <f t="shared" si="39"/>
        <v>588407.05439609056</v>
      </c>
    </row>
    <row r="137" spans="6:29" x14ac:dyDescent="0.3">
      <c r="F137" s="1">
        <v>134</v>
      </c>
      <c r="G137" s="9">
        <f t="shared" si="40"/>
        <v>588407.05439609056</v>
      </c>
      <c r="H137" s="26">
        <f t="shared" si="35"/>
        <v>4897.3206904075205</v>
      </c>
      <c r="I137" s="26">
        <f t="shared" si="36"/>
        <v>2451.6960599837107</v>
      </c>
      <c r="J137" s="26">
        <f t="shared" si="37"/>
        <v>2445.6246304238098</v>
      </c>
      <c r="K137" s="26">
        <f t="shared" si="38"/>
        <v>585961.42976566672</v>
      </c>
      <c r="M137" s="1">
        <v>134</v>
      </c>
      <c r="N137" s="9">
        <f t="shared" si="30"/>
        <v>614648.34686385677</v>
      </c>
      <c r="O137" s="9">
        <f t="shared" si="31"/>
        <v>58767.848284890242</v>
      </c>
      <c r="P137" s="9">
        <f t="shared" si="32"/>
        <v>30080.931186700131</v>
      </c>
      <c r="Q137" s="9">
        <f t="shared" si="33"/>
        <v>28686.917098190112</v>
      </c>
      <c r="R137" s="26">
        <f t="shared" si="34"/>
        <v>585961.42976566672</v>
      </c>
      <c r="T137" s="9"/>
      <c r="U137" s="26"/>
      <c r="V137" s="26"/>
      <c r="W137" s="26"/>
      <c r="X137" s="26"/>
      <c r="AB137" s="1">
        <v>134</v>
      </c>
      <c r="AC137" s="26">
        <f t="shared" si="39"/>
        <v>585961.42976566672</v>
      </c>
    </row>
    <row r="138" spans="6:29" x14ac:dyDescent="0.3">
      <c r="F138" s="1">
        <v>135</v>
      </c>
      <c r="G138" s="9">
        <f t="shared" si="40"/>
        <v>585961.42976566672</v>
      </c>
      <c r="H138" s="26">
        <f t="shared" si="35"/>
        <v>4897.3206904075205</v>
      </c>
      <c r="I138" s="26">
        <f t="shared" si="36"/>
        <v>2441.5059573569447</v>
      </c>
      <c r="J138" s="26">
        <f t="shared" si="37"/>
        <v>2455.8147330505758</v>
      </c>
      <c r="K138" s="26">
        <f t="shared" si="38"/>
        <v>583505.61503261619</v>
      </c>
      <c r="M138" s="1">
        <v>135</v>
      </c>
      <c r="N138" s="9">
        <f t="shared" si="30"/>
        <v>612312.06095204863</v>
      </c>
      <c r="O138" s="9">
        <f t="shared" si="31"/>
        <v>58767.848284890242</v>
      </c>
      <c r="P138" s="9">
        <f t="shared" si="32"/>
        <v>29961.402365457674</v>
      </c>
      <c r="Q138" s="9">
        <f t="shared" si="33"/>
        <v>28806.445919432568</v>
      </c>
      <c r="R138" s="26">
        <f t="shared" si="34"/>
        <v>583505.61503261619</v>
      </c>
      <c r="T138" s="9"/>
      <c r="U138" s="26"/>
      <c r="V138" s="26"/>
      <c r="W138" s="26"/>
      <c r="X138" s="26"/>
      <c r="AB138" s="1">
        <v>135</v>
      </c>
      <c r="AC138" s="26">
        <f t="shared" si="39"/>
        <v>583505.61503261619</v>
      </c>
    </row>
    <row r="139" spans="6:29" x14ac:dyDescent="0.3">
      <c r="F139" s="1">
        <v>136</v>
      </c>
      <c r="G139" s="9">
        <f t="shared" si="40"/>
        <v>583505.61503261619</v>
      </c>
      <c r="H139" s="26">
        <f t="shared" si="35"/>
        <v>4897.3206904075205</v>
      </c>
      <c r="I139" s="26">
        <f t="shared" si="36"/>
        <v>2431.2733959692341</v>
      </c>
      <c r="J139" s="26">
        <f t="shared" si="37"/>
        <v>2466.0472944382864</v>
      </c>
      <c r="K139" s="26">
        <f t="shared" si="38"/>
        <v>581039.56773817795</v>
      </c>
      <c r="M139" s="1">
        <v>136</v>
      </c>
      <c r="N139" s="9">
        <f t="shared" si="30"/>
        <v>609966.04051560804</v>
      </c>
      <c r="O139" s="9">
        <f t="shared" si="31"/>
        <v>58767.848284890242</v>
      </c>
      <c r="P139" s="9">
        <f t="shared" si="32"/>
        <v>29841.375507460041</v>
      </c>
      <c r="Q139" s="9">
        <f t="shared" si="33"/>
        <v>28926.472777430201</v>
      </c>
      <c r="R139" s="26">
        <f t="shared" si="34"/>
        <v>581039.56773817795</v>
      </c>
      <c r="T139" s="9"/>
      <c r="U139" s="26"/>
      <c r="V139" s="26"/>
      <c r="W139" s="26"/>
      <c r="X139" s="26"/>
      <c r="AB139" s="1">
        <v>136</v>
      </c>
      <c r="AC139" s="26">
        <f t="shared" si="39"/>
        <v>581039.56773817795</v>
      </c>
    </row>
    <row r="140" spans="6:29" x14ac:dyDescent="0.3">
      <c r="F140" s="1">
        <v>137</v>
      </c>
      <c r="G140" s="9">
        <f t="shared" si="40"/>
        <v>581039.56773817795</v>
      </c>
      <c r="H140" s="26">
        <f t="shared" si="35"/>
        <v>4897.3206904075205</v>
      </c>
      <c r="I140" s="26">
        <f t="shared" si="36"/>
        <v>2420.9981989090747</v>
      </c>
      <c r="J140" s="26">
        <f t="shared" si="37"/>
        <v>2476.3224914984457</v>
      </c>
      <c r="K140" s="26">
        <f t="shared" si="38"/>
        <v>578563.24524667952</v>
      </c>
      <c r="M140" s="1">
        <v>137</v>
      </c>
      <c r="N140" s="9">
        <f t="shared" si="30"/>
        <v>607610.24499401555</v>
      </c>
      <c r="O140" s="9">
        <f t="shared" si="31"/>
        <v>58767.848284890242</v>
      </c>
      <c r="P140" s="9">
        <f t="shared" si="32"/>
        <v>29720.848537554084</v>
      </c>
      <c r="Q140" s="9">
        <f t="shared" si="33"/>
        <v>29046.999747336162</v>
      </c>
      <c r="R140" s="26">
        <f t="shared" si="34"/>
        <v>578563.24524667952</v>
      </c>
      <c r="T140" s="9"/>
      <c r="U140" s="26"/>
      <c r="V140" s="26"/>
      <c r="W140" s="26"/>
      <c r="X140" s="26"/>
      <c r="AB140" s="1">
        <v>137</v>
      </c>
      <c r="AC140" s="26">
        <f t="shared" si="39"/>
        <v>578563.24524667952</v>
      </c>
    </row>
    <row r="141" spans="6:29" x14ac:dyDescent="0.3">
      <c r="F141" s="1">
        <v>138</v>
      </c>
      <c r="G141" s="9">
        <f t="shared" si="40"/>
        <v>578563.24524667952</v>
      </c>
      <c r="H141" s="26">
        <f t="shared" si="35"/>
        <v>4897.3206904075205</v>
      </c>
      <c r="I141" s="26">
        <f t="shared" si="36"/>
        <v>2410.6801885278314</v>
      </c>
      <c r="J141" s="26">
        <f t="shared" si="37"/>
        <v>2486.6405018796891</v>
      </c>
      <c r="K141" s="26">
        <f t="shared" si="38"/>
        <v>576076.60474479978</v>
      </c>
      <c r="M141" s="1">
        <v>138</v>
      </c>
      <c r="N141" s="9">
        <f t="shared" si="30"/>
        <v>605244.63365774974</v>
      </c>
      <c r="O141" s="9">
        <f t="shared" si="31"/>
        <v>58767.848284890242</v>
      </c>
      <c r="P141" s="9">
        <f t="shared" si="32"/>
        <v>29599.819371940182</v>
      </c>
      <c r="Q141" s="9">
        <f t="shared" si="33"/>
        <v>29168.028912950063</v>
      </c>
      <c r="R141" s="26">
        <f t="shared" si="34"/>
        <v>576076.60474479978</v>
      </c>
      <c r="T141" s="9"/>
      <c r="U141" s="26"/>
      <c r="V141" s="26"/>
      <c r="W141" s="26"/>
      <c r="X141" s="26"/>
      <c r="AB141" s="1">
        <v>138</v>
      </c>
      <c r="AC141" s="26">
        <f t="shared" si="39"/>
        <v>576076.60474479978</v>
      </c>
    </row>
    <row r="142" spans="6:29" x14ac:dyDescent="0.3">
      <c r="F142" s="1">
        <v>139</v>
      </c>
      <c r="G142" s="9">
        <f t="shared" si="40"/>
        <v>576076.60474479978</v>
      </c>
      <c r="H142" s="26">
        <f t="shared" si="35"/>
        <v>4897.3206904075205</v>
      </c>
      <c r="I142" s="26">
        <f t="shared" si="36"/>
        <v>2400.3191864366659</v>
      </c>
      <c r="J142" s="26">
        <f t="shared" si="37"/>
        <v>2497.0015039708546</v>
      </c>
      <c r="K142" s="26">
        <f t="shared" si="38"/>
        <v>573579.60324082896</v>
      </c>
      <c r="M142" s="1">
        <v>139</v>
      </c>
      <c r="N142" s="9">
        <f t="shared" si="30"/>
        <v>602869.16560758289</v>
      </c>
      <c r="O142" s="9">
        <f t="shared" si="31"/>
        <v>58767.848284890242</v>
      </c>
      <c r="P142" s="9">
        <f t="shared" si="32"/>
        <v>29478.285918136226</v>
      </c>
      <c r="Q142" s="9">
        <f t="shared" si="33"/>
        <v>29289.56236675402</v>
      </c>
      <c r="R142" s="26">
        <f t="shared" si="34"/>
        <v>573579.60324082896</v>
      </c>
      <c r="T142" s="9"/>
      <c r="U142" s="26"/>
      <c r="V142" s="26"/>
      <c r="W142" s="26"/>
      <c r="X142" s="26"/>
      <c r="AB142" s="1">
        <v>139</v>
      </c>
      <c r="AC142" s="26">
        <f t="shared" si="39"/>
        <v>573579.60324082896</v>
      </c>
    </row>
    <row r="143" spans="6:29" x14ac:dyDescent="0.3">
      <c r="F143" s="1">
        <v>140</v>
      </c>
      <c r="G143" s="9">
        <f t="shared" si="40"/>
        <v>573579.60324082896</v>
      </c>
      <c r="H143" s="26">
        <f t="shared" si="35"/>
        <v>4897.3206904075205</v>
      </c>
      <c r="I143" s="26">
        <f t="shared" si="36"/>
        <v>2389.9150135034538</v>
      </c>
      <c r="J143" s="26">
        <f t="shared" si="37"/>
        <v>2507.4056769040667</v>
      </c>
      <c r="K143" s="26">
        <f t="shared" si="38"/>
        <v>571072.19756392494</v>
      </c>
      <c r="M143" s="1">
        <v>140</v>
      </c>
      <c r="N143" s="9">
        <f t="shared" si="30"/>
        <v>600483.79977387364</v>
      </c>
      <c r="O143" s="9">
        <f t="shared" si="31"/>
        <v>58767.848284890242</v>
      </c>
      <c r="P143" s="9">
        <f t="shared" si="32"/>
        <v>29356.246074941417</v>
      </c>
      <c r="Q143" s="9">
        <f t="shared" si="33"/>
        <v>29411.602209948833</v>
      </c>
      <c r="R143" s="26">
        <f t="shared" si="34"/>
        <v>571072.19756392494</v>
      </c>
      <c r="T143" s="9"/>
      <c r="U143" s="26"/>
      <c r="V143" s="26"/>
      <c r="W143" s="26"/>
      <c r="X143" s="26"/>
      <c r="AB143" s="1">
        <v>140</v>
      </c>
      <c r="AC143" s="26">
        <f t="shared" si="39"/>
        <v>571072.19756392494</v>
      </c>
    </row>
    <row r="144" spans="6:29" x14ac:dyDescent="0.3">
      <c r="F144" s="1">
        <v>141</v>
      </c>
      <c r="G144" s="9">
        <f t="shared" si="40"/>
        <v>571072.19756392494</v>
      </c>
      <c r="H144" s="26">
        <f t="shared" si="35"/>
        <v>4897.3206904075205</v>
      </c>
      <c r="I144" s="26">
        <f t="shared" si="36"/>
        <v>2379.4674898496874</v>
      </c>
      <c r="J144" s="26">
        <f t="shared" si="37"/>
        <v>2517.8532005578331</v>
      </c>
      <c r="K144" s="26">
        <f t="shared" si="38"/>
        <v>568554.34436336707</v>
      </c>
      <c r="M144" s="1">
        <v>141</v>
      </c>
      <c r="N144" s="9">
        <f t="shared" ref="N144:N207" si="41">G133</f>
        <v>598088.49491585721</v>
      </c>
      <c r="O144" s="9">
        <f t="shared" ref="O144:O207" si="42">SUM(H133:H144)</f>
        <v>58767.848284890242</v>
      </c>
      <c r="P144" s="9">
        <f t="shared" ref="P144:P207" si="43">SUM(I133:I144)</f>
        <v>29233.697732399967</v>
      </c>
      <c r="Q144" s="9">
        <f t="shared" ref="Q144:Q207" si="44">SUM(J133:J144)</f>
        <v>29534.150552490286</v>
      </c>
      <c r="R144" s="26">
        <f t="shared" ref="R144:R207" si="45">K144</f>
        <v>568554.34436336707</v>
      </c>
      <c r="T144" s="9"/>
      <c r="U144" s="26"/>
      <c r="V144" s="26"/>
      <c r="W144" s="26"/>
      <c r="X144" s="26"/>
      <c r="AB144" s="1">
        <v>141</v>
      </c>
      <c r="AC144" s="26">
        <f t="shared" si="39"/>
        <v>568554.34436336707</v>
      </c>
    </row>
    <row r="145" spans="6:29" x14ac:dyDescent="0.3">
      <c r="F145" s="1">
        <v>142</v>
      </c>
      <c r="G145" s="9">
        <f t="shared" si="40"/>
        <v>568554.34436336707</v>
      </c>
      <c r="H145" s="26">
        <f t="shared" si="35"/>
        <v>4897.3206904075205</v>
      </c>
      <c r="I145" s="26">
        <f t="shared" si="36"/>
        <v>2368.9764348473627</v>
      </c>
      <c r="J145" s="26">
        <f t="shared" si="37"/>
        <v>2528.3442555601578</v>
      </c>
      <c r="K145" s="26">
        <f t="shared" si="38"/>
        <v>566026.00010780687</v>
      </c>
      <c r="M145" s="1">
        <v>142</v>
      </c>
      <c r="N145" s="9">
        <f t="shared" si="41"/>
        <v>595683.20962093247</v>
      </c>
      <c r="O145" s="9">
        <f t="shared" si="42"/>
        <v>58767.848284890242</v>
      </c>
      <c r="P145" s="9">
        <f t="shared" si="43"/>
        <v>29110.638771764592</v>
      </c>
      <c r="Q145" s="9">
        <f t="shared" si="44"/>
        <v>29657.209513125661</v>
      </c>
      <c r="R145" s="26">
        <f t="shared" si="45"/>
        <v>566026.00010780687</v>
      </c>
      <c r="T145" s="9"/>
      <c r="U145" s="26"/>
      <c r="V145" s="26"/>
      <c r="W145" s="26"/>
      <c r="X145" s="26"/>
      <c r="AB145" s="1">
        <v>142</v>
      </c>
      <c r="AC145" s="26">
        <f t="shared" si="39"/>
        <v>566026.00010780687</v>
      </c>
    </row>
    <row r="146" spans="6:29" x14ac:dyDescent="0.3">
      <c r="F146" s="1">
        <v>143</v>
      </c>
      <c r="G146" s="9">
        <f t="shared" si="40"/>
        <v>566026.00010780687</v>
      </c>
      <c r="H146" s="26">
        <f t="shared" si="35"/>
        <v>4897.3206904075205</v>
      </c>
      <c r="I146" s="26">
        <f t="shared" si="36"/>
        <v>2358.4416671158619</v>
      </c>
      <c r="J146" s="26">
        <f t="shared" si="37"/>
        <v>2538.8790232916585</v>
      </c>
      <c r="K146" s="26">
        <f t="shared" si="38"/>
        <v>563487.12108451524</v>
      </c>
      <c r="M146" s="1">
        <v>143</v>
      </c>
      <c r="N146" s="9">
        <f t="shared" si="41"/>
        <v>593267.90230394551</v>
      </c>
      <c r="O146" s="9">
        <f t="shared" si="42"/>
        <v>58767.848284890242</v>
      </c>
      <c r="P146" s="9">
        <f t="shared" si="43"/>
        <v>28987.067065459902</v>
      </c>
      <c r="Q146" s="9">
        <f t="shared" si="44"/>
        <v>29780.781219430351</v>
      </c>
      <c r="R146" s="26">
        <f t="shared" si="45"/>
        <v>563487.12108451524</v>
      </c>
      <c r="T146" s="9"/>
      <c r="U146" s="26"/>
      <c r="V146" s="26"/>
      <c r="W146" s="26"/>
      <c r="X146" s="26"/>
      <c r="AB146" s="1">
        <v>143</v>
      </c>
      <c r="AC146" s="26">
        <f t="shared" si="39"/>
        <v>563487.12108451524</v>
      </c>
    </row>
    <row r="147" spans="6:29" x14ac:dyDescent="0.3">
      <c r="F147" s="1">
        <v>144</v>
      </c>
      <c r="G147" s="9">
        <f t="shared" si="40"/>
        <v>563487.12108451524</v>
      </c>
      <c r="H147" s="26">
        <f t="shared" si="35"/>
        <v>4897.3206904075205</v>
      </c>
      <c r="I147" s="26">
        <f t="shared" si="36"/>
        <v>2347.8630045188133</v>
      </c>
      <c r="J147" s="26">
        <f t="shared" si="37"/>
        <v>2549.4576858887071</v>
      </c>
      <c r="K147" s="26">
        <f t="shared" si="38"/>
        <v>560937.66339862649</v>
      </c>
      <c r="M147" s="1">
        <v>144</v>
      </c>
      <c r="N147" s="9">
        <f t="shared" si="41"/>
        <v>590842.53120647115</v>
      </c>
      <c r="O147" s="9">
        <f t="shared" si="42"/>
        <v>58767.848284890242</v>
      </c>
      <c r="P147" s="9">
        <f t="shared" si="43"/>
        <v>28862.980477045607</v>
      </c>
      <c r="Q147" s="9">
        <f t="shared" si="44"/>
        <v>29904.867807844643</v>
      </c>
      <c r="R147" s="26">
        <f t="shared" si="45"/>
        <v>560937.66339862649</v>
      </c>
      <c r="T147" s="9"/>
      <c r="U147" s="26"/>
      <c r="V147" s="26"/>
      <c r="W147" s="26"/>
      <c r="X147" s="26"/>
      <c r="AB147" s="1">
        <v>144</v>
      </c>
      <c r="AC147" s="26">
        <f t="shared" si="39"/>
        <v>560937.66339862649</v>
      </c>
    </row>
    <row r="148" spans="6:29" x14ac:dyDescent="0.3">
      <c r="F148" s="1">
        <v>145</v>
      </c>
      <c r="G148" s="9">
        <f t="shared" si="40"/>
        <v>560937.66339862649</v>
      </c>
      <c r="H148" s="26">
        <f t="shared" si="35"/>
        <v>4897.3206904075205</v>
      </c>
      <c r="I148" s="26">
        <f t="shared" si="36"/>
        <v>2337.2402641609438</v>
      </c>
      <c r="J148" s="26">
        <f t="shared" si="37"/>
        <v>2560.0804262465767</v>
      </c>
      <c r="K148" s="26">
        <f t="shared" si="38"/>
        <v>558377.58297237987</v>
      </c>
      <c r="M148" s="1">
        <v>145</v>
      </c>
      <c r="N148" s="9">
        <f t="shared" si="41"/>
        <v>588407.05439609056</v>
      </c>
      <c r="O148" s="9">
        <f t="shared" si="42"/>
        <v>58767.848284890242</v>
      </c>
      <c r="P148" s="9">
        <f t="shared" si="43"/>
        <v>28738.376861179586</v>
      </c>
      <c r="Q148" s="9">
        <f t="shared" si="44"/>
        <v>30029.47142371066</v>
      </c>
      <c r="R148" s="26">
        <f t="shared" si="45"/>
        <v>558377.58297237987</v>
      </c>
      <c r="T148" s="9"/>
      <c r="U148" s="26"/>
      <c r="V148" s="26"/>
      <c r="W148" s="26"/>
      <c r="X148" s="26"/>
      <c r="AB148" s="1">
        <v>145</v>
      </c>
      <c r="AC148" s="26">
        <f t="shared" si="39"/>
        <v>558377.58297237987</v>
      </c>
    </row>
    <row r="149" spans="6:29" x14ac:dyDescent="0.3">
      <c r="F149" s="1">
        <v>146</v>
      </c>
      <c r="G149" s="9">
        <f t="shared" si="40"/>
        <v>558377.58297237987</v>
      </c>
      <c r="H149" s="26">
        <f t="shared" si="35"/>
        <v>4897.3206904075205</v>
      </c>
      <c r="I149" s="26">
        <f t="shared" si="36"/>
        <v>2326.5732623849162</v>
      </c>
      <c r="J149" s="26">
        <f t="shared" si="37"/>
        <v>2570.7474280226043</v>
      </c>
      <c r="K149" s="26">
        <f t="shared" si="38"/>
        <v>555806.83554435731</v>
      </c>
      <c r="M149" s="1">
        <v>146</v>
      </c>
      <c r="N149" s="9">
        <f t="shared" si="41"/>
        <v>585961.42976566672</v>
      </c>
      <c r="O149" s="9">
        <f t="shared" si="42"/>
        <v>58767.848284890242</v>
      </c>
      <c r="P149" s="9">
        <f t="shared" si="43"/>
        <v>28613.254063580789</v>
      </c>
      <c r="Q149" s="9">
        <f t="shared" si="44"/>
        <v>30154.594221309457</v>
      </c>
      <c r="R149" s="26">
        <f t="shared" si="45"/>
        <v>555806.83554435731</v>
      </c>
      <c r="T149" s="9"/>
      <c r="U149" s="26"/>
      <c r="V149" s="26"/>
      <c r="W149" s="26"/>
      <c r="X149" s="26"/>
      <c r="AB149" s="1">
        <v>146</v>
      </c>
      <c r="AC149" s="26">
        <f t="shared" si="39"/>
        <v>555806.83554435731</v>
      </c>
    </row>
    <row r="150" spans="6:29" x14ac:dyDescent="0.3">
      <c r="F150" s="1">
        <v>147</v>
      </c>
      <c r="G150" s="9">
        <f t="shared" si="40"/>
        <v>555806.83554435731</v>
      </c>
      <c r="H150" s="26">
        <f t="shared" si="35"/>
        <v>4897.3206904075205</v>
      </c>
      <c r="I150" s="26">
        <f t="shared" si="36"/>
        <v>2315.8618147681555</v>
      </c>
      <c r="J150" s="26">
        <f t="shared" si="37"/>
        <v>2581.458875639365</v>
      </c>
      <c r="K150" s="26">
        <f t="shared" si="38"/>
        <v>553225.37666871794</v>
      </c>
      <c r="M150" s="1">
        <v>147</v>
      </c>
      <c r="N150" s="9">
        <f t="shared" si="41"/>
        <v>583505.61503261619</v>
      </c>
      <c r="O150" s="9">
        <f t="shared" si="42"/>
        <v>58767.848284890242</v>
      </c>
      <c r="P150" s="9">
        <f t="shared" si="43"/>
        <v>28487.609920991999</v>
      </c>
      <c r="Q150" s="9">
        <f t="shared" si="44"/>
        <v>30280.238363898246</v>
      </c>
      <c r="R150" s="26">
        <f t="shared" si="45"/>
        <v>553225.37666871794</v>
      </c>
      <c r="T150" s="9"/>
      <c r="U150" s="26"/>
      <c r="V150" s="26"/>
      <c r="W150" s="26"/>
      <c r="X150" s="26"/>
      <c r="AB150" s="1">
        <v>147</v>
      </c>
      <c r="AC150" s="26">
        <f t="shared" si="39"/>
        <v>553225.37666871794</v>
      </c>
    </row>
    <row r="151" spans="6:29" x14ac:dyDescent="0.3">
      <c r="F151" s="1">
        <v>148</v>
      </c>
      <c r="G151" s="9">
        <f t="shared" si="40"/>
        <v>553225.37666871794</v>
      </c>
      <c r="H151" s="26">
        <f t="shared" si="35"/>
        <v>4897.3206904075205</v>
      </c>
      <c r="I151" s="26">
        <f t="shared" si="36"/>
        <v>2305.1057361196581</v>
      </c>
      <c r="J151" s="26">
        <f t="shared" si="37"/>
        <v>2592.2149542878624</v>
      </c>
      <c r="K151" s="26">
        <f t="shared" si="38"/>
        <v>550633.16171443008</v>
      </c>
      <c r="M151" s="1">
        <v>148</v>
      </c>
      <c r="N151" s="9">
        <f t="shared" si="41"/>
        <v>581039.56773817795</v>
      </c>
      <c r="O151" s="9">
        <f t="shared" si="42"/>
        <v>58767.848284890242</v>
      </c>
      <c r="P151" s="9">
        <f t="shared" si="43"/>
        <v>28361.442261142423</v>
      </c>
      <c r="Q151" s="9">
        <f t="shared" si="44"/>
        <v>30406.406023747819</v>
      </c>
      <c r="R151" s="26">
        <f t="shared" si="45"/>
        <v>550633.16171443008</v>
      </c>
      <c r="T151" s="9"/>
      <c r="U151" s="26"/>
      <c r="V151" s="26"/>
      <c r="W151" s="26"/>
      <c r="X151" s="26"/>
      <c r="AB151" s="1">
        <v>148</v>
      </c>
      <c r="AC151" s="26">
        <f t="shared" si="39"/>
        <v>550633.16171443008</v>
      </c>
    </row>
    <row r="152" spans="6:29" x14ac:dyDescent="0.3">
      <c r="F152" s="1">
        <v>149</v>
      </c>
      <c r="G152" s="9">
        <f t="shared" si="40"/>
        <v>550633.16171443008</v>
      </c>
      <c r="H152" s="26">
        <f t="shared" si="35"/>
        <v>4897.3206904075205</v>
      </c>
      <c r="I152" s="26">
        <f t="shared" si="36"/>
        <v>2294.3048404767919</v>
      </c>
      <c r="J152" s="26">
        <f t="shared" si="37"/>
        <v>2603.0158499307286</v>
      </c>
      <c r="K152" s="26">
        <f t="shared" si="38"/>
        <v>548030.14586449938</v>
      </c>
      <c r="M152" s="1">
        <v>149</v>
      </c>
      <c r="N152" s="9">
        <f t="shared" si="41"/>
        <v>578563.24524667952</v>
      </c>
      <c r="O152" s="9">
        <f t="shared" si="42"/>
        <v>58767.848284890242</v>
      </c>
      <c r="P152" s="9">
        <f t="shared" si="43"/>
        <v>28234.74890271014</v>
      </c>
      <c r="Q152" s="9">
        <f t="shared" si="44"/>
        <v>30533.099382180102</v>
      </c>
      <c r="R152" s="26">
        <f t="shared" si="45"/>
        <v>548030.14586449938</v>
      </c>
      <c r="T152" s="9"/>
      <c r="U152" s="26"/>
      <c r="V152" s="26"/>
      <c r="W152" s="26"/>
      <c r="X152" s="26"/>
      <c r="AB152" s="1">
        <v>149</v>
      </c>
      <c r="AC152" s="26">
        <f t="shared" si="39"/>
        <v>548030.14586449938</v>
      </c>
    </row>
    <row r="153" spans="6:29" x14ac:dyDescent="0.3">
      <c r="F153" s="1">
        <v>150</v>
      </c>
      <c r="G153" s="9">
        <f t="shared" si="40"/>
        <v>548030.14586449938</v>
      </c>
      <c r="H153" s="26">
        <f t="shared" si="35"/>
        <v>4897.3206904075205</v>
      </c>
      <c r="I153" s="26">
        <f t="shared" si="36"/>
        <v>2283.4589411020806</v>
      </c>
      <c r="J153" s="26">
        <f t="shared" si="37"/>
        <v>2613.8617493054398</v>
      </c>
      <c r="K153" s="26">
        <f t="shared" si="38"/>
        <v>545416.28411519399</v>
      </c>
      <c r="M153" s="1">
        <v>150</v>
      </c>
      <c r="N153" s="9">
        <f t="shared" si="41"/>
        <v>576076.60474479978</v>
      </c>
      <c r="O153" s="9">
        <f t="shared" si="42"/>
        <v>58767.848284890242</v>
      </c>
      <c r="P153" s="9">
        <f t="shared" si="43"/>
        <v>28107.527655284386</v>
      </c>
      <c r="Q153" s="9">
        <f t="shared" si="44"/>
        <v>30660.320629605852</v>
      </c>
      <c r="R153" s="26">
        <f t="shared" si="45"/>
        <v>545416.28411519399</v>
      </c>
      <c r="T153" s="9"/>
      <c r="U153" s="26"/>
      <c r="V153" s="26"/>
      <c r="W153" s="26"/>
      <c r="X153" s="26"/>
      <c r="AB153" s="1">
        <v>150</v>
      </c>
      <c r="AC153" s="26">
        <f t="shared" si="39"/>
        <v>545416.28411519399</v>
      </c>
    </row>
    <row r="154" spans="6:29" x14ac:dyDescent="0.3">
      <c r="F154" s="1">
        <v>151</v>
      </c>
      <c r="G154" s="9">
        <f t="shared" si="40"/>
        <v>545416.28411519399</v>
      </c>
      <c r="H154" s="26">
        <f t="shared" si="35"/>
        <v>4897.3206904075205</v>
      </c>
      <c r="I154" s="26">
        <f t="shared" si="36"/>
        <v>2272.5678504799748</v>
      </c>
      <c r="J154" s="26">
        <f t="shared" si="37"/>
        <v>2624.7528399275457</v>
      </c>
      <c r="K154" s="26">
        <f t="shared" si="38"/>
        <v>542791.53127526643</v>
      </c>
      <c r="M154" s="1">
        <v>151</v>
      </c>
      <c r="N154" s="9">
        <f t="shared" si="41"/>
        <v>573579.60324082896</v>
      </c>
      <c r="O154" s="9">
        <f t="shared" si="42"/>
        <v>58767.848284890242</v>
      </c>
      <c r="P154" s="9">
        <f t="shared" si="43"/>
        <v>27979.776319327702</v>
      </c>
      <c r="Q154" s="9">
        <f t="shared" si="44"/>
        <v>30788.071965562547</v>
      </c>
      <c r="R154" s="26">
        <f t="shared" si="45"/>
        <v>542791.53127526643</v>
      </c>
      <c r="T154" s="9"/>
      <c r="U154" s="26"/>
      <c r="V154" s="26"/>
      <c r="W154" s="26"/>
      <c r="X154" s="26"/>
      <c r="AB154" s="1">
        <v>151</v>
      </c>
      <c r="AC154" s="26">
        <f t="shared" si="39"/>
        <v>542791.53127526643</v>
      </c>
    </row>
    <row r="155" spans="6:29" x14ac:dyDescent="0.3">
      <c r="F155" s="1">
        <v>152</v>
      </c>
      <c r="G155" s="9">
        <f t="shared" si="40"/>
        <v>542791.53127526643</v>
      </c>
      <c r="H155" s="26">
        <f t="shared" si="35"/>
        <v>4897.3206904075205</v>
      </c>
      <c r="I155" s="26">
        <f t="shared" si="36"/>
        <v>2261.63138031361</v>
      </c>
      <c r="J155" s="26">
        <f t="shared" si="37"/>
        <v>2635.6893100939105</v>
      </c>
      <c r="K155" s="26">
        <f t="shared" si="38"/>
        <v>540155.84196517256</v>
      </c>
      <c r="M155" s="1">
        <v>152</v>
      </c>
      <c r="N155" s="9">
        <f t="shared" si="41"/>
        <v>571072.19756392494</v>
      </c>
      <c r="O155" s="9">
        <f t="shared" si="42"/>
        <v>58767.848284890242</v>
      </c>
      <c r="P155" s="9">
        <f t="shared" si="43"/>
        <v>27851.492686137855</v>
      </c>
      <c r="Q155" s="9">
        <f t="shared" si="44"/>
        <v>30916.355598752387</v>
      </c>
      <c r="R155" s="26">
        <f t="shared" si="45"/>
        <v>540155.84196517256</v>
      </c>
      <c r="T155" s="9"/>
      <c r="U155" s="26"/>
      <c r="V155" s="26"/>
      <c r="W155" s="26"/>
      <c r="X155" s="26"/>
      <c r="AB155" s="1">
        <v>152</v>
      </c>
      <c r="AC155" s="26">
        <f t="shared" si="39"/>
        <v>540155.84196517256</v>
      </c>
    </row>
    <row r="156" spans="6:29" x14ac:dyDescent="0.3">
      <c r="F156" s="1">
        <v>153</v>
      </c>
      <c r="G156" s="9">
        <f t="shared" si="40"/>
        <v>540155.84196517256</v>
      </c>
      <c r="H156" s="26">
        <f t="shared" si="35"/>
        <v>4897.3206904075205</v>
      </c>
      <c r="I156" s="26">
        <f t="shared" si="36"/>
        <v>2250.6493415215523</v>
      </c>
      <c r="J156" s="26">
        <f t="shared" si="37"/>
        <v>2646.6713488859682</v>
      </c>
      <c r="K156" s="26">
        <f t="shared" si="38"/>
        <v>537509.17061628657</v>
      </c>
      <c r="M156" s="1">
        <v>153</v>
      </c>
      <c r="N156" s="9">
        <f t="shared" si="41"/>
        <v>568554.34436336707</v>
      </c>
      <c r="O156" s="9">
        <f t="shared" si="42"/>
        <v>58767.848284890242</v>
      </c>
      <c r="P156" s="9">
        <f t="shared" si="43"/>
        <v>27722.674537809726</v>
      </c>
      <c r="Q156" s="9">
        <f t="shared" si="44"/>
        <v>31045.173747080524</v>
      </c>
      <c r="R156" s="26">
        <f t="shared" si="45"/>
        <v>537509.17061628657</v>
      </c>
      <c r="T156" s="9"/>
      <c r="U156" s="26"/>
      <c r="V156" s="26"/>
      <c r="W156" s="26"/>
      <c r="X156" s="26"/>
      <c r="AB156" s="1">
        <v>153</v>
      </c>
      <c r="AC156" s="26">
        <f t="shared" si="39"/>
        <v>537509.17061628657</v>
      </c>
    </row>
    <row r="157" spans="6:29" x14ac:dyDescent="0.3">
      <c r="F157" s="1">
        <v>154</v>
      </c>
      <c r="G157" s="9">
        <f t="shared" si="40"/>
        <v>537509.17061628657</v>
      </c>
      <c r="H157" s="26">
        <f t="shared" si="35"/>
        <v>4897.3206904075205</v>
      </c>
      <c r="I157" s="26">
        <f t="shared" si="36"/>
        <v>2239.6215442345274</v>
      </c>
      <c r="J157" s="26">
        <f t="shared" si="37"/>
        <v>2657.6991461729931</v>
      </c>
      <c r="K157" s="26">
        <f t="shared" si="38"/>
        <v>534851.47147011361</v>
      </c>
      <c r="M157" s="1">
        <v>154</v>
      </c>
      <c r="N157" s="9">
        <f t="shared" si="41"/>
        <v>566026.00010780687</v>
      </c>
      <c r="O157" s="9">
        <f t="shared" si="42"/>
        <v>58767.848284890242</v>
      </c>
      <c r="P157" s="9">
        <f t="shared" si="43"/>
        <v>27593.319647196888</v>
      </c>
      <c r="Q157" s="9">
        <f t="shared" si="44"/>
        <v>31174.528637693358</v>
      </c>
      <c r="R157" s="26">
        <f t="shared" si="45"/>
        <v>534851.47147011361</v>
      </c>
      <c r="T157" s="9"/>
      <c r="U157" s="26"/>
      <c r="V157" s="26"/>
      <c r="W157" s="26"/>
      <c r="X157" s="26"/>
      <c r="AB157" s="1">
        <v>154</v>
      </c>
      <c r="AC157" s="26">
        <f t="shared" si="39"/>
        <v>534851.47147011361</v>
      </c>
    </row>
    <row r="158" spans="6:29" x14ac:dyDescent="0.3">
      <c r="F158" s="1">
        <v>155</v>
      </c>
      <c r="G158" s="9">
        <f t="shared" si="40"/>
        <v>534851.47147011361</v>
      </c>
      <c r="H158" s="26">
        <f t="shared" si="35"/>
        <v>4897.3206904075205</v>
      </c>
      <c r="I158" s="26">
        <f t="shared" si="36"/>
        <v>2228.54779779214</v>
      </c>
      <c r="J158" s="26">
        <f t="shared" si="37"/>
        <v>2668.7728926153804</v>
      </c>
      <c r="K158" s="26">
        <f t="shared" si="38"/>
        <v>532182.6985774982</v>
      </c>
      <c r="M158" s="1">
        <v>155</v>
      </c>
      <c r="N158" s="9">
        <f t="shared" si="41"/>
        <v>563487.12108451524</v>
      </c>
      <c r="O158" s="9">
        <f t="shared" si="42"/>
        <v>58767.848284890242</v>
      </c>
      <c r="P158" s="9">
        <f t="shared" si="43"/>
        <v>27463.425777873166</v>
      </c>
      <c r="Q158" s="9">
        <f t="shared" si="44"/>
        <v>31304.42250701708</v>
      </c>
      <c r="R158" s="26">
        <f t="shared" si="45"/>
        <v>532182.6985774982</v>
      </c>
      <c r="T158" s="9"/>
      <c r="U158" s="26"/>
      <c r="V158" s="26"/>
      <c r="W158" s="26"/>
      <c r="X158" s="26"/>
      <c r="AB158" s="1">
        <v>155</v>
      </c>
      <c r="AC158" s="26">
        <f t="shared" si="39"/>
        <v>532182.6985774982</v>
      </c>
    </row>
    <row r="159" spans="6:29" x14ac:dyDescent="0.3">
      <c r="F159" s="1">
        <v>156</v>
      </c>
      <c r="G159" s="9">
        <f t="shared" si="40"/>
        <v>532182.6985774982</v>
      </c>
      <c r="H159" s="26">
        <f t="shared" si="35"/>
        <v>4897.3206904075205</v>
      </c>
      <c r="I159" s="26">
        <f t="shared" si="36"/>
        <v>2217.427910739576</v>
      </c>
      <c r="J159" s="26">
        <f t="shared" si="37"/>
        <v>2679.8927796679445</v>
      </c>
      <c r="K159" s="26">
        <f t="shared" si="38"/>
        <v>529502.80579783022</v>
      </c>
      <c r="M159" s="1">
        <v>156</v>
      </c>
      <c r="N159" s="9">
        <f t="shared" si="41"/>
        <v>560937.66339862649</v>
      </c>
      <c r="O159" s="9">
        <f t="shared" si="42"/>
        <v>58767.848284890242</v>
      </c>
      <c r="P159" s="9">
        <f t="shared" si="43"/>
        <v>27332.990684093929</v>
      </c>
      <c r="Q159" s="9">
        <f t="shared" si="44"/>
        <v>31434.857600796317</v>
      </c>
      <c r="R159" s="26">
        <f t="shared" si="45"/>
        <v>529502.80579783022</v>
      </c>
      <c r="T159" s="9"/>
      <c r="U159" s="26"/>
      <c r="V159" s="26"/>
      <c r="W159" s="26"/>
      <c r="X159" s="26"/>
      <c r="AB159" s="1">
        <v>156</v>
      </c>
      <c r="AC159" s="26">
        <f t="shared" si="39"/>
        <v>529502.80579783022</v>
      </c>
    </row>
    <row r="160" spans="6:29" x14ac:dyDescent="0.3">
      <c r="F160" s="1">
        <v>157</v>
      </c>
      <c r="G160" s="9">
        <f t="shared" si="40"/>
        <v>529502.80579783022</v>
      </c>
      <c r="H160" s="26">
        <f t="shared" si="35"/>
        <v>4897.3206904075205</v>
      </c>
      <c r="I160" s="26">
        <f t="shared" si="36"/>
        <v>2206.2616908242926</v>
      </c>
      <c r="J160" s="26">
        <f t="shared" si="37"/>
        <v>2691.0589995832279</v>
      </c>
      <c r="K160" s="26">
        <f t="shared" si="38"/>
        <v>526811.74679824698</v>
      </c>
      <c r="M160" s="1">
        <v>157</v>
      </c>
      <c r="N160" s="9">
        <f t="shared" si="41"/>
        <v>558377.58297237987</v>
      </c>
      <c r="O160" s="9">
        <f t="shared" si="42"/>
        <v>58767.848284890242</v>
      </c>
      <c r="P160" s="9">
        <f t="shared" si="43"/>
        <v>27202.012110757278</v>
      </c>
      <c r="Q160" s="9">
        <f t="shared" si="44"/>
        <v>31565.836174132968</v>
      </c>
      <c r="R160" s="26">
        <f t="shared" si="45"/>
        <v>526811.74679824698</v>
      </c>
      <c r="T160" s="9"/>
      <c r="U160" s="26"/>
      <c r="V160" s="26"/>
      <c r="W160" s="26"/>
      <c r="X160" s="26"/>
      <c r="AB160" s="1">
        <v>157</v>
      </c>
      <c r="AC160" s="26">
        <f t="shared" si="39"/>
        <v>526811.74679824698</v>
      </c>
    </row>
    <row r="161" spans="6:29" x14ac:dyDescent="0.3">
      <c r="F161" s="1">
        <v>158</v>
      </c>
      <c r="G161" s="9">
        <f t="shared" si="40"/>
        <v>526811.74679824698</v>
      </c>
      <c r="H161" s="26">
        <f t="shared" si="35"/>
        <v>4897.3206904075205</v>
      </c>
      <c r="I161" s="26">
        <f t="shared" si="36"/>
        <v>2195.0489449926959</v>
      </c>
      <c r="J161" s="26">
        <f t="shared" si="37"/>
        <v>2702.2717454148246</v>
      </c>
      <c r="K161" s="26">
        <f t="shared" si="38"/>
        <v>524109.47505283216</v>
      </c>
      <c r="M161" s="1">
        <v>158</v>
      </c>
      <c r="N161" s="9">
        <f t="shared" si="41"/>
        <v>555806.83554435731</v>
      </c>
      <c r="O161" s="9">
        <f t="shared" si="42"/>
        <v>58767.848284890242</v>
      </c>
      <c r="P161" s="9">
        <f t="shared" si="43"/>
        <v>27070.487793365057</v>
      </c>
      <c r="Q161" s="9">
        <f t="shared" si="44"/>
        <v>31697.360491525189</v>
      </c>
      <c r="R161" s="26">
        <f t="shared" si="45"/>
        <v>524109.47505283216</v>
      </c>
      <c r="T161" s="9"/>
      <c r="U161" s="26"/>
      <c r="V161" s="26"/>
      <c r="W161" s="26"/>
      <c r="X161" s="26"/>
      <c r="AB161" s="1">
        <v>158</v>
      </c>
      <c r="AC161" s="26">
        <f t="shared" si="39"/>
        <v>524109.47505283216</v>
      </c>
    </row>
    <row r="162" spans="6:29" x14ac:dyDescent="0.3">
      <c r="F162" s="1">
        <v>159</v>
      </c>
      <c r="G162" s="9">
        <f t="shared" si="40"/>
        <v>524109.47505283216</v>
      </c>
      <c r="H162" s="26">
        <f t="shared" si="35"/>
        <v>4897.3206904075205</v>
      </c>
      <c r="I162" s="26">
        <f t="shared" si="36"/>
        <v>2183.7894793868008</v>
      </c>
      <c r="J162" s="26">
        <f t="shared" si="37"/>
        <v>2713.5312110207196</v>
      </c>
      <c r="K162" s="26">
        <f t="shared" si="38"/>
        <v>521395.94384181144</v>
      </c>
      <c r="M162" s="1">
        <v>159</v>
      </c>
      <c r="N162" s="9">
        <f t="shared" si="41"/>
        <v>553225.37666871794</v>
      </c>
      <c r="O162" s="9">
        <f t="shared" si="42"/>
        <v>58767.848284890242</v>
      </c>
      <c r="P162" s="9">
        <f t="shared" si="43"/>
        <v>26938.415457983701</v>
      </c>
      <c r="Q162" s="9">
        <f t="shared" si="44"/>
        <v>31829.432826906545</v>
      </c>
      <c r="R162" s="26">
        <f t="shared" si="45"/>
        <v>521395.94384181144</v>
      </c>
      <c r="T162" s="9"/>
      <c r="U162" s="26"/>
      <c r="V162" s="26"/>
      <c r="W162" s="26"/>
      <c r="X162" s="26"/>
      <c r="AB162" s="1">
        <v>159</v>
      </c>
      <c r="AC162" s="26">
        <f t="shared" si="39"/>
        <v>521395.94384181144</v>
      </c>
    </row>
    <row r="163" spans="6:29" x14ac:dyDescent="0.3">
      <c r="F163" s="1">
        <v>160</v>
      </c>
      <c r="G163" s="9">
        <f t="shared" si="40"/>
        <v>521395.94384181144</v>
      </c>
      <c r="H163" s="26">
        <f t="shared" si="35"/>
        <v>4897.3206904075205</v>
      </c>
      <c r="I163" s="26">
        <f t="shared" si="36"/>
        <v>2172.4830993408809</v>
      </c>
      <c r="J163" s="26">
        <f t="shared" si="37"/>
        <v>2724.8375910666396</v>
      </c>
      <c r="K163" s="26">
        <f t="shared" si="38"/>
        <v>518671.10625074478</v>
      </c>
      <c r="M163" s="1">
        <v>160</v>
      </c>
      <c r="N163" s="9">
        <f t="shared" si="41"/>
        <v>550633.16171443008</v>
      </c>
      <c r="O163" s="9">
        <f t="shared" si="42"/>
        <v>58767.848284890242</v>
      </c>
      <c r="P163" s="9">
        <f t="shared" si="43"/>
        <v>26805.792821204923</v>
      </c>
      <c r="Q163" s="9">
        <f t="shared" si="44"/>
        <v>31962.055463685323</v>
      </c>
      <c r="R163" s="26">
        <f t="shared" si="45"/>
        <v>518671.10625074478</v>
      </c>
      <c r="T163" s="9"/>
      <c r="U163" s="26"/>
      <c r="V163" s="26"/>
      <c r="W163" s="26"/>
      <c r="X163" s="26"/>
      <c r="AB163" s="1">
        <v>160</v>
      </c>
      <c r="AC163" s="26">
        <f t="shared" si="39"/>
        <v>518671.10625074478</v>
      </c>
    </row>
    <row r="164" spans="6:29" x14ac:dyDescent="0.3">
      <c r="F164" s="1">
        <v>161</v>
      </c>
      <c r="G164" s="9">
        <f t="shared" si="40"/>
        <v>518671.10625074478</v>
      </c>
      <c r="H164" s="26">
        <f t="shared" si="35"/>
        <v>4897.3206904075205</v>
      </c>
      <c r="I164" s="26">
        <f t="shared" si="36"/>
        <v>2161.1296093781034</v>
      </c>
      <c r="J164" s="26">
        <f t="shared" si="37"/>
        <v>2736.1910810294171</v>
      </c>
      <c r="K164" s="26">
        <f t="shared" si="38"/>
        <v>515934.91516971536</v>
      </c>
      <c r="M164" s="1">
        <v>161</v>
      </c>
      <c r="N164" s="9">
        <f t="shared" si="41"/>
        <v>548030.14586449938</v>
      </c>
      <c r="O164" s="9">
        <f t="shared" si="42"/>
        <v>58767.848284890242</v>
      </c>
      <c r="P164" s="9">
        <f t="shared" si="43"/>
        <v>26672.617590106234</v>
      </c>
      <c r="Q164" s="9">
        <f t="shared" si="44"/>
        <v>32095.230694784012</v>
      </c>
      <c r="R164" s="26">
        <f t="shared" si="45"/>
        <v>515934.91516971536</v>
      </c>
      <c r="T164" s="9"/>
      <c r="U164" s="26"/>
      <c r="V164" s="26"/>
      <c r="W164" s="26"/>
      <c r="X164" s="26"/>
      <c r="AB164" s="1">
        <v>161</v>
      </c>
      <c r="AC164" s="26">
        <f t="shared" si="39"/>
        <v>515934.91516971536</v>
      </c>
    </row>
    <row r="165" spans="6:29" x14ac:dyDescent="0.3">
      <c r="F165" s="1">
        <v>162</v>
      </c>
      <c r="G165" s="9">
        <f t="shared" si="40"/>
        <v>515934.91516971536</v>
      </c>
      <c r="H165" s="26">
        <f t="shared" si="35"/>
        <v>4897.3206904075205</v>
      </c>
      <c r="I165" s="26">
        <f t="shared" si="36"/>
        <v>2149.7288132071471</v>
      </c>
      <c r="J165" s="26">
        <f t="shared" si="37"/>
        <v>2747.5918772003733</v>
      </c>
      <c r="K165" s="26">
        <f t="shared" si="38"/>
        <v>513187.32329251501</v>
      </c>
      <c r="M165" s="1">
        <v>162</v>
      </c>
      <c r="N165" s="9">
        <f t="shared" si="41"/>
        <v>545416.28411519399</v>
      </c>
      <c r="O165" s="9">
        <f t="shared" si="42"/>
        <v>58767.848284890242</v>
      </c>
      <c r="P165" s="9">
        <f t="shared" si="43"/>
        <v>26538.8874622113</v>
      </c>
      <c r="Q165" s="9">
        <f t="shared" si="44"/>
        <v>32228.960822678942</v>
      </c>
      <c r="R165" s="26">
        <f t="shared" si="45"/>
        <v>513187.32329251501</v>
      </c>
      <c r="T165" s="9"/>
      <c r="U165" s="26"/>
      <c r="V165" s="26"/>
      <c r="W165" s="26"/>
      <c r="X165" s="26"/>
      <c r="AB165" s="1">
        <v>162</v>
      </c>
      <c r="AC165" s="26">
        <f t="shared" si="39"/>
        <v>513187.32329251501</v>
      </c>
    </row>
    <row r="166" spans="6:29" x14ac:dyDescent="0.3">
      <c r="F166" s="1">
        <v>163</v>
      </c>
      <c r="G166" s="9">
        <f t="shared" si="40"/>
        <v>513187.32329251501</v>
      </c>
      <c r="H166" s="26">
        <f t="shared" si="35"/>
        <v>4897.3206904075205</v>
      </c>
      <c r="I166" s="26">
        <f t="shared" si="36"/>
        <v>2138.2805137188125</v>
      </c>
      <c r="J166" s="26">
        <f t="shared" si="37"/>
        <v>2759.040176688708</v>
      </c>
      <c r="K166" s="26">
        <f t="shared" si="38"/>
        <v>510428.28311582631</v>
      </c>
      <c r="M166" s="1">
        <v>163</v>
      </c>
      <c r="N166" s="9">
        <f t="shared" si="41"/>
        <v>542791.53127526643</v>
      </c>
      <c r="O166" s="9">
        <f t="shared" si="42"/>
        <v>58767.848284890242</v>
      </c>
      <c r="P166" s="9">
        <f t="shared" si="43"/>
        <v>26404.600125450135</v>
      </c>
      <c r="Q166" s="9">
        <f t="shared" si="44"/>
        <v>32363.248159440111</v>
      </c>
      <c r="R166" s="26">
        <f t="shared" si="45"/>
        <v>510428.28311582631</v>
      </c>
      <c r="T166" s="9"/>
      <c r="U166" s="26"/>
      <c r="V166" s="26"/>
      <c r="W166" s="26"/>
      <c r="X166" s="26"/>
      <c r="AB166" s="1">
        <v>163</v>
      </c>
      <c r="AC166" s="26">
        <f t="shared" si="39"/>
        <v>510428.28311582631</v>
      </c>
    </row>
    <row r="167" spans="6:29" x14ac:dyDescent="0.3">
      <c r="F167" s="1">
        <v>164</v>
      </c>
      <c r="G167" s="9">
        <f t="shared" si="40"/>
        <v>510428.28311582631</v>
      </c>
      <c r="H167" s="26">
        <f t="shared" si="35"/>
        <v>4897.3206904075205</v>
      </c>
      <c r="I167" s="26">
        <f t="shared" si="36"/>
        <v>2126.7845129826096</v>
      </c>
      <c r="J167" s="26">
        <f t="shared" si="37"/>
        <v>2770.5361774249109</v>
      </c>
      <c r="K167" s="26">
        <f t="shared" si="38"/>
        <v>507657.74693840143</v>
      </c>
      <c r="M167" s="1">
        <v>164</v>
      </c>
      <c r="N167" s="9">
        <f t="shared" si="41"/>
        <v>540155.84196517256</v>
      </c>
      <c r="O167" s="9">
        <f t="shared" si="42"/>
        <v>58767.848284890242</v>
      </c>
      <c r="P167" s="9">
        <f t="shared" si="43"/>
        <v>26269.753258119134</v>
      </c>
      <c r="Q167" s="9">
        <f t="shared" si="44"/>
        <v>32498.095026771109</v>
      </c>
      <c r="R167" s="26">
        <f t="shared" si="45"/>
        <v>507657.74693840143</v>
      </c>
      <c r="T167" s="9"/>
      <c r="U167" s="26"/>
      <c r="V167" s="26"/>
      <c r="W167" s="26"/>
      <c r="X167" s="26"/>
      <c r="AB167" s="1">
        <v>164</v>
      </c>
      <c r="AC167" s="26">
        <f t="shared" si="39"/>
        <v>507657.74693840143</v>
      </c>
    </row>
    <row r="168" spans="6:29" x14ac:dyDescent="0.3">
      <c r="F168" s="1">
        <v>165</v>
      </c>
      <c r="G168" s="9">
        <f t="shared" si="40"/>
        <v>507657.74693840143</v>
      </c>
      <c r="H168" s="26">
        <f t="shared" si="35"/>
        <v>4897.3206904075205</v>
      </c>
      <c r="I168" s="26">
        <f t="shared" si="36"/>
        <v>2115.2406122433395</v>
      </c>
      <c r="J168" s="26">
        <f t="shared" si="37"/>
        <v>2782.080078164181</v>
      </c>
      <c r="K168" s="26">
        <f t="shared" si="38"/>
        <v>504875.66686023725</v>
      </c>
      <c r="M168" s="1">
        <v>165</v>
      </c>
      <c r="N168" s="9">
        <f t="shared" si="41"/>
        <v>537509.17061628657</v>
      </c>
      <c r="O168" s="9">
        <f t="shared" si="42"/>
        <v>58767.848284890242</v>
      </c>
      <c r="P168" s="9">
        <f t="shared" si="43"/>
        <v>26134.344528840924</v>
      </c>
      <c r="Q168" s="9">
        <f t="shared" si="44"/>
        <v>32633.503756049322</v>
      </c>
      <c r="R168" s="26">
        <f t="shared" si="45"/>
        <v>504875.66686023725</v>
      </c>
      <c r="T168" s="9"/>
      <c r="U168" s="26"/>
      <c r="V168" s="26"/>
      <c r="W168" s="26"/>
      <c r="X168" s="26"/>
      <c r="AB168" s="1">
        <v>165</v>
      </c>
      <c r="AC168" s="26">
        <f t="shared" si="39"/>
        <v>504875.66686023725</v>
      </c>
    </row>
    <row r="169" spans="6:29" x14ac:dyDescent="0.3">
      <c r="F169" s="1">
        <v>166</v>
      </c>
      <c r="G169" s="9">
        <f t="shared" si="40"/>
        <v>504875.66686023725</v>
      </c>
      <c r="H169" s="26">
        <f t="shared" si="35"/>
        <v>4897.3206904075205</v>
      </c>
      <c r="I169" s="26">
        <f t="shared" si="36"/>
        <v>2103.6486119176552</v>
      </c>
      <c r="J169" s="26">
        <f t="shared" si="37"/>
        <v>2793.6720784898653</v>
      </c>
      <c r="K169" s="26">
        <f t="shared" si="38"/>
        <v>502081.9947817474</v>
      </c>
      <c r="M169" s="1">
        <v>166</v>
      </c>
      <c r="N169" s="9">
        <f t="shared" si="41"/>
        <v>534851.47147011361</v>
      </c>
      <c r="O169" s="9">
        <f t="shared" si="42"/>
        <v>58767.848284890242</v>
      </c>
      <c r="P169" s="9">
        <f t="shared" si="43"/>
        <v>25998.371596524052</v>
      </c>
      <c r="Q169" s="9">
        <f t="shared" si="44"/>
        <v>32769.476688366194</v>
      </c>
      <c r="R169" s="26">
        <f t="shared" si="45"/>
        <v>502081.9947817474</v>
      </c>
      <c r="T169" s="9"/>
      <c r="U169" s="26"/>
      <c r="V169" s="26"/>
      <c r="W169" s="26"/>
      <c r="X169" s="26"/>
      <c r="AB169" s="1">
        <v>166</v>
      </c>
      <c r="AC169" s="26">
        <f t="shared" si="39"/>
        <v>502081.9947817474</v>
      </c>
    </row>
    <row r="170" spans="6:29" x14ac:dyDescent="0.3">
      <c r="F170" s="1">
        <v>167</v>
      </c>
      <c r="G170" s="9">
        <f t="shared" si="40"/>
        <v>502081.9947817474</v>
      </c>
      <c r="H170" s="26">
        <f t="shared" si="35"/>
        <v>4897.3206904075205</v>
      </c>
      <c r="I170" s="26">
        <f t="shared" si="36"/>
        <v>2092.0083115906141</v>
      </c>
      <c r="J170" s="26">
        <f t="shared" si="37"/>
        <v>2805.3123788169064</v>
      </c>
      <c r="K170" s="26">
        <f t="shared" si="38"/>
        <v>499276.68240293051</v>
      </c>
      <c r="M170" s="1">
        <v>167</v>
      </c>
      <c r="N170" s="9">
        <f t="shared" si="41"/>
        <v>532182.6985774982</v>
      </c>
      <c r="O170" s="9">
        <f t="shared" si="42"/>
        <v>58767.848284890242</v>
      </c>
      <c r="P170" s="9">
        <f t="shared" si="43"/>
        <v>25861.832110322524</v>
      </c>
      <c r="Q170" s="9">
        <f t="shared" si="44"/>
        <v>32906.016174567718</v>
      </c>
      <c r="R170" s="26">
        <f t="shared" si="45"/>
        <v>499276.68240293051</v>
      </c>
      <c r="T170" s="9"/>
      <c r="U170" s="26"/>
      <c r="V170" s="26"/>
      <c r="W170" s="26"/>
      <c r="X170" s="26"/>
      <c r="AB170" s="1">
        <v>167</v>
      </c>
      <c r="AC170" s="26">
        <f t="shared" si="39"/>
        <v>499276.68240293051</v>
      </c>
    </row>
    <row r="171" spans="6:29" x14ac:dyDescent="0.3">
      <c r="F171" s="1">
        <v>168</v>
      </c>
      <c r="G171" s="9">
        <f t="shared" si="40"/>
        <v>499276.68240293051</v>
      </c>
      <c r="H171" s="26">
        <f t="shared" si="35"/>
        <v>4897.3206904075205</v>
      </c>
      <c r="I171" s="26">
        <f t="shared" si="36"/>
        <v>2080.3195100122102</v>
      </c>
      <c r="J171" s="26">
        <f t="shared" si="37"/>
        <v>2817.0011803953103</v>
      </c>
      <c r="K171" s="26">
        <f t="shared" si="38"/>
        <v>496459.6812225352</v>
      </c>
      <c r="M171" s="1">
        <v>168</v>
      </c>
      <c r="N171" s="9">
        <f t="shared" si="41"/>
        <v>529502.80579783022</v>
      </c>
      <c r="O171" s="9">
        <f t="shared" si="42"/>
        <v>58767.848284890242</v>
      </c>
      <c r="P171" s="9">
        <f t="shared" si="43"/>
        <v>25724.723709595157</v>
      </c>
      <c r="Q171" s="9">
        <f t="shared" si="44"/>
        <v>33043.124575295085</v>
      </c>
      <c r="R171" s="26">
        <f t="shared" si="45"/>
        <v>496459.6812225352</v>
      </c>
      <c r="T171" s="9"/>
      <c r="U171" s="26"/>
      <c r="V171" s="26"/>
      <c r="W171" s="26"/>
      <c r="X171" s="26"/>
      <c r="AB171" s="1">
        <v>168</v>
      </c>
      <c r="AC171" s="26">
        <f t="shared" si="39"/>
        <v>496459.6812225352</v>
      </c>
    </row>
    <row r="172" spans="6:29" x14ac:dyDescent="0.3">
      <c r="F172" s="1">
        <v>169</v>
      </c>
      <c r="G172" s="9">
        <f t="shared" si="40"/>
        <v>496459.6812225352</v>
      </c>
      <c r="H172" s="26">
        <f t="shared" si="35"/>
        <v>4897.3206904075205</v>
      </c>
      <c r="I172" s="26">
        <f t="shared" si="36"/>
        <v>2068.5820050938964</v>
      </c>
      <c r="J172" s="26">
        <f t="shared" si="37"/>
        <v>2828.738685313624</v>
      </c>
      <c r="K172" s="26">
        <f t="shared" si="38"/>
        <v>493630.94253722159</v>
      </c>
      <c r="M172" s="1">
        <v>169</v>
      </c>
      <c r="N172" s="9">
        <f t="shared" si="41"/>
        <v>526811.74679824698</v>
      </c>
      <c r="O172" s="9">
        <f t="shared" si="42"/>
        <v>58767.848284890242</v>
      </c>
      <c r="P172" s="9">
        <f t="shared" si="43"/>
        <v>25587.044023864764</v>
      </c>
      <c r="Q172" s="9">
        <f t="shared" si="44"/>
        <v>33180.804261025478</v>
      </c>
      <c r="R172" s="26">
        <f t="shared" si="45"/>
        <v>493630.94253722159</v>
      </c>
      <c r="T172" s="9"/>
      <c r="U172" s="26"/>
      <c r="V172" s="26"/>
      <c r="W172" s="26"/>
      <c r="X172" s="26"/>
      <c r="AB172" s="1">
        <v>169</v>
      </c>
      <c r="AC172" s="26">
        <f t="shared" si="39"/>
        <v>493630.94253722159</v>
      </c>
    </row>
    <row r="173" spans="6:29" x14ac:dyDescent="0.3">
      <c r="F173" s="1">
        <v>170</v>
      </c>
      <c r="G173" s="9">
        <f t="shared" si="40"/>
        <v>493630.94253722159</v>
      </c>
      <c r="H173" s="26">
        <f t="shared" si="35"/>
        <v>4897.3206904075205</v>
      </c>
      <c r="I173" s="26">
        <f t="shared" si="36"/>
        <v>2056.7955939050898</v>
      </c>
      <c r="J173" s="26">
        <f t="shared" si="37"/>
        <v>2840.5250965024306</v>
      </c>
      <c r="K173" s="26">
        <f t="shared" si="38"/>
        <v>490790.41744071915</v>
      </c>
      <c r="M173" s="1">
        <v>170</v>
      </c>
      <c r="N173" s="9">
        <f t="shared" si="41"/>
        <v>524109.47505283216</v>
      </c>
      <c r="O173" s="9">
        <f t="shared" si="42"/>
        <v>58767.848284890242</v>
      </c>
      <c r="P173" s="9">
        <f t="shared" si="43"/>
        <v>25448.790672777155</v>
      </c>
      <c r="Q173" s="9">
        <f t="shared" si="44"/>
        <v>33319.057612113087</v>
      </c>
      <c r="R173" s="26">
        <f t="shared" si="45"/>
        <v>490790.41744071915</v>
      </c>
      <c r="T173" s="9"/>
      <c r="U173" s="26"/>
      <c r="V173" s="26"/>
      <c r="W173" s="26"/>
      <c r="X173" s="26"/>
      <c r="AB173" s="1">
        <v>170</v>
      </c>
      <c r="AC173" s="26">
        <f t="shared" si="39"/>
        <v>490790.41744071915</v>
      </c>
    </row>
    <row r="174" spans="6:29" x14ac:dyDescent="0.3">
      <c r="F174" s="1">
        <v>171</v>
      </c>
      <c r="G174" s="9">
        <f t="shared" si="40"/>
        <v>490790.41744071915</v>
      </c>
      <c r="H174" s="26">
        <f t="shared" si="35"/>
        <v>4897.3206904075205</v>
      </c>
      <c r="I174" s="26">
        <f t="shared" si="36"/>
        <v>2044.9600726696631</v>
      </c>
      <c r="J174" s="26">
        <f t="shared" si="37"/>
        <v>2852.3606177378574</v>
      </c>
      <c r="K174" s="26">
        <f t="shared" si="38"/>
        <v>487938.05682298128</v>
      </c>
      <c r="M174" s="1">
        <v>171</v>
      </c>
      <c r="N174" s="9">
        <f t="shared" si="41"/>
        <v>521395.94384181144</v>
      </c>
      <c r="O174" s="9">
        <f t="shared" si="42"/>
        <v>58767.848284890242</v>
      </c>
      <c r="P174" s="9">
        <f t="shared" si="43"/>
        <v>25309.961266060021</v>
      </c>
      <c r="Q174" s="9">
        <f t="shared" si="44"/>
        <v>33457.887018830224</v>
      </c>
      <c r="R174" s="26">
        <f t="shared" si="45"/>
        <v>487938.05682298128</v>
      </c>
      <c r="T174" s="9"/>
      <c r="U174" s="26"/>
      <c r="V174" s="26"/>
      <c r="W174" s="26"/>
      <c r="X174" s="26"/>
      <c r="AB174" s="1">
        <v>171</v>
      </c>
      <c r="AC174" s="26">
        <f t="shared" si="39"/>
        <v>487938.05682298128</v>
      </c>
    </row>
    <row r="175" spans="6:29" x14ac:dyDescent="0.3">
      <c r="F175" s="1">
        <v>172</v>
      </c>
      <c r="G175" s="9">
        <f t="shared" si="40"/>
        <v>487938.05682298128</v>
      </c>
      <c r="H175" s="26">
        <f t="shared" si="35"/>
        <v>4897.3206904075205</v>
      </c>
      <c r="I175" s="26">
        <f t="shared" si="36"/>
        <v>2033.075236762422</v>
      </c>
      <c r="J175" s="26">
        <f t="shared" si="37"/>
        <v>2864.2454536450987</v>
      </c>
      <c r="K175" s="26">
        <f t="shared" si="38"/>
        <v>485073.81136933615</v>
      </c>
      <c r="M175" s="1">
        <v>172</v>
      </c>
      <c r="N175" s="9">
        <f t="shared" si="41"/>
        <v>518671.10625074478</v>
      </c>
      <c r="O175" s="9">
        <f t="shared" si="42"/>
        <v>58767.848284890242</v>
      </c>
      <c r="P175" s="9">
        <f t="shared" si="43"/>
        <v>25170.553403481568</v>
      </c>
      <c r="Q175" s="9">
        <f t="shared" si="44"/>
        <v>33597.294881408685</v>
      </c>
      <c r="R175" s="26">
        <f t="shared" si="45"/>
        <v>485073.81136933615</v>
      </c>
      <c r="T175" s="9"/>
      <c r="U175" s="26"/>
      <c r="V175" s="26"/>
      <c r="W175" s="26"/>
      <c r="X175" s="26"/>
      <c r="AB175" s="1">
        <v>172</v>
      </c>
      <c r="AC175" s="26">
        <f t="shared" si="39"/>
        <v>485073.81136933615</v>
      </c>
    </row>
    <row r="176" spans="6:29" x14ac:dyDescent="0.3">
      <c r="F176" s="1">
        <v>173</v>
      </c>
      <c r="G176" s="9">
        <f t="shared" si="40"/>
        <v>485073.81136933615</v>
      </c>
      <c r="H176" s="26">
        <f t="shared" si="35"/>
        <v>4897.3206904075205</v>
      </c>
      <c r="I176" s="26">
        <f t="shared" si="36"/>
        <v>2021.1408807055673</v>
      </c>
      <c r="J176" s="26">
        <f t="shared" si="37"/>
        <v>2876.1798097019532</v>
      </c>
      <c r="K176" s="26">
        <f t="shared" si="38"/>
        <v>482197.63155963417</v>
      </c>
      <c r="M176" s="1">
        <v>173</v>
      </c>
      <c r="N176" s="9">
        <f t="shared" si="41"/>
        <v>515934.91516971536</v>
      </c>
      <c r="O176" s="9">
        <f t="shared" si="42"/>
        <v>58767.848284890242</v>
      </c>
      <c r="P176" s="9">
        <f t="shared" si="43"/>
        <v>25030.564674809022</v>
      </c>
      <c r="Q176" s="9">
        <f t="shared" si="44"/>
        <v>33737.28361008122</v>
      </c>
      <c r="R176" s="26">
        <f t="shared" si="45"/>
        <v>482197.63155963417</v>
      </c>
      <c r="T176" s="9"/>
      <c r="U176" s="26"/>
      <c r="V176" s="26"/>
      <c r="W176" s="26"/>
      <c r="X176" s="26"/>
      <c r="AB176" s="1">
        <v>173</v>
      </c>
      <c r="AC176" s="26">
        <f t="shared" si="39"/>
        <v>482197.63155963417</v>
      </c>
    </row>
    <row r="177" spans="6:29" x14ac:dyDescent="0.3">
      <c r="F177" s="1">
        <v>174</v>
      </c>
      <c r="G177" s="9">
        <f t="shared" si="40"/>
        <v>482197.63155963417</v>
      </c>
      <c r="H177" s="26">
        <f t="shared" si="35"/>
        <v>4897.3206904075205</v>
      </c>
      <c r="I177" s="26">
        <f t="shared" si="36"/>
        <v>2009.1567981651424</v>
      </c>
      <c r="J177" s="26">
        <f t="shared" si="37"/>
        <v>2888.1638922423781</v>
      </c>
      <c r="K177" s="26">
        <f t="shared" si="38"/>
        <v>479309.46766739181</v>
      </c>
      <c r="M177" s="1">
        <v>174</v>
      </c>
      <c r="N177" s="9">
        <f t="shared" si="41"/>
        <v>513187.32329251501</v>
      </c>
      <c r="O177" s="9">
        <f t="shared" si="42"/>
        <v>58767.848284890242</v>
      </c>
      <c r="P177" s="9">
        <f t="shared" si="43"/>
        <v>24889.992659767024</v>
      </c>
      <c r="Q177" s="9">
        <f t="shared" si="44"/>
        <v>33877.855625123222</v>
      </c>
      <c r="R177" s="26">
        <f t="shared" si="45"/>
        <v>479309.46766739181</v>
      </c>
      <c r="T177" s="9"/>
      <c r="U177" s="26"/>
      <c r="V177" s="26"/>
      <c r="W177" s="26"/>
      <c r="X177" s="26"/>
      <c r="AB177" s="1">
        <v>174</v>
      </c>
      <c r="AC177" s="26">
        <f t="shared" si="39"/>
        <v>479309.46766739181</v>
      </c>
    </row>
    <row r="178" spans="6:29" x14ac:dyDescent="0.3">
      <c r="F178" s="1">
        <v>175</v>
      </c>
      <c r="G178" s="9">
        <f t="shared" si="40"/>
        <v>479309.46766739181</v>
      </c>
      <c r="H178" s="26">
        <f t="shared" si="35"/>
        <v>4897.3206904075205</v>
      </c>
      <c r="I178" s="26">
        <f t="shared" si="36"/>
        <v>1997.1227819474659</v>
      </c>
      <c r="J178" s="26">
        <f t="shared" si="37"/>
        <v>2900.1979084600544</v>
      </c>
      <c r="K178" s="26">
        <f t="shared" si="38"/>
        <v>476409.26975893177</v>
      </c>
      <c r="M178" s="1">
        <v>175</v>
      </c>
      <c r="N178" s="9">
        <f t="shared" si="41"/>
        <v>510428.28311582631</v>
      </c>
      <c r="O178" s="9">
        <f t="shared" si="42"/>
        <v>58767.848284890242</v>
      </c>
      <c r="P178" s="9">
        <f t="shared" si="43"/>
        <v>24748.834927995678</v>
      </c>
      <c r="Q178" s="9">
        <f t="shared" si="44"/>
        <v>34019.013356894568</v>
      </c>
      <c r="R178" s="26">
        <f t="shared" si="45"/>
        <v>476409.26975893177</v>
      </c>
      <c r="T178" s="9"/>
      <c r="U178" s="26"/>
      <c r="V178" s="26"/>
      <c r="W178" s="26"/>
      <c r="X178" s="26"/>
      <c r="AB178" s="1">
        <v>175</v>
      </c>
      <c r="AC178" s="26">
        <f t="shared" si="39"/>
        <v>476409.26975893177</v>
      </c>
    </row>
    <row r="179" spans="6:29" x14ac:dyDescent="0.3">
      <c r="F179" s="1">
        <v>176</v>
      </c>
      <c r="G179" s="9">
        <f t="shared" si="40"/>
        <v>476409.26975893177</v>
      </c>
      <c r="H179" s="26">
        <f t="shared" si="35"/>
        <v>4897.3206904075205</v>
      </c>
      <c r="I179" s="26">
        <f t="shared" si="36"/>
        <v>1985.038623995549</v>
      </c>
      <c r="J179" s="26">
        <f t="shared" si="37"/>
        <v>2912.2820664119718</v>
      </c>
      <c r="K179" s="26">
        <f t="shared" si="38"/>
        <v>473496.98769251979</v>
      </c>
      <c r="M179" s="1">
        <v>176</v>
      </c>
      <c r="N179" s="9">
        <f t="shared" si="41"/>
        <v>507657.74693840143</v>
      </c>
      <c r="O179" s="9">
        <f t="shared" si="42"/>
        <v>58767.848284890242</v>
      </c>
      <c r="P179" s="9">
        <f t="shared" si="43"/>
        <v>24607.089039008613</v>
      </c>
      <c r="Q179" s="9">
        <f t="shared" si="44"/>
        <v>34160.759245881629</v>
      </c>
      <c r="R179" s="26">
        <f t="shared" si="45"/>
        <v>473496.98769251979</v>
      </c>
      <c r="T179" s="9"/>
      <c r="U179" s="26"/>
      <c r="V179" s="26"/>
      <c r="W179" s="26"/>
      <c r="X179" s="26"/>
      <c r="AB179" s="1">
        <v>176</v>
      </c>
      <c r="AC179" s="26">
        <f t="shared" si="39"/>
        <v>473496.98769251979</v>
      </c>
    </row>
    <row r="180" spans="6:29" x14ac:dyDescent="0.3">
      <c r="F180" s="1">
        <v>177</v>
      </c>
      <c r="G180" s="9">
        <f t="shared" si="40"/>
        <v>473496.98769251979</v>
      </c>
      <c r="H180" s="26">
        <f t="shared" si="35"/>
        <v>4897.3206904075205</v>
      </c>
      <c r="I180" s="26">
        <f t="shared" si="36"/>
        <v>1972.9041153854992</v>
      </c>
      <c r="J180" s="26">
        <f t="shared" si="37"/>
        <v>2924.4165750220213</v>
      </c>
      <c r="K180" s="26">
        <f t="shared" si="38"/>
        <v>470572.57111749775</v>
      </c>
      <c r="M180" s="1">
        <v>177</v>
      </c>
      <c r="N180" s="9">
        <f t="shared" si="41"/>
        <v>504875.66686023725</v>
      </c>
      <c r="O180" s="9">
        <f t="shared" si="42"/>
        <v>58767.848284890242</v>
      </c>
      <c r="P180" s="9">
        <f t="shared" si="43"/>
        <v>24464.752542150774</v>
      </c>
      <c r="Q180" s="9">
        <f t="shared" si="44"/>
        <v>34303.095742739468</v>
      </c>
      <c r="R180" s="26">
        <f t="shared" si="45"/>
        <v>470572.57111749775</v>
      </c>
      <c r="T180" s="9"/>
      <c r="U180" s="26"/>
      <c r="V180" s="26"/>
      <c r="W180" s="26"/>
      <c r="X180" s="26"/>
      <c r="AB180" s="1">
        <v>177</v>
      </c>
      <c r="AC180" s="26">
        <f t="shared" si="39"/>
        <v>470572.57111749775</v>
      </c>
    </row>
    <row r="181" spans="6:29" x14ac:dyDescent="0.3">
      <c r="F181" s="1">
        <v>178</v>
      </c>
      <c r="G181" s="9">
        <f t="shared" si="40"/>
        <v>470572.57111749775</v>
      </c>
      <c r="H181" s="26">
        <f t="shared" si="35"/>
        <v>4897.3206904075205</v>
      </c>
      <c r="I181" s="26">
        <f t="shared" si="36"/>
        <v>1960.7190463229072</v>
      </c>
      <c r="J181" s="26">
        <f t="shared" si="37"/>
        <v>2936.6016440846133</v>
      </c>
      <c r="K181" s="26">
        <f t="shared" si="38"/>
        <v>467635.96947341313</v>
      </c>
      <c r="M181" s="1">
        <v>178</v>
      </c>
      <c r="N181" s="9">
        <f t="shared" si="41"/>
        <v>502081.9947817474</v>
      </c>
      <c r="O181" s="9">
        <f t="shared" si="42"/>
        <v>58767.848284890242</v>
      </c>
      <c r="P181" s="9">
        <f t="shared" si="43"/>
        <v>24321.822976556025</v>
      </c>
      <c r="Q181" s="9">
        <f t="shared" si="44"/>
        <v>34446.025308334218</v>
      </c>
      <c r="R181" s="26">
        <f t="shared" si="45"/>
        <v>467635.96947341313</v>
      </c>
      <c r="T181" s="9"/>
      <c r="U181" s="26"/>
      <c r="V181" s="26"/>
      <c r="W181" s="26"/>
      <c r="X181" s="26"/>
      <c r="AB181" s="1">
        <v>178</v>
      </c>
      <c r="AC181" s="26">
        <f t="shared" si="39"/>
        <v>467635.96947341313</v>
      </c>
    </row>
    <row r="182" spans="6:29" x14ac:dyDescent="0.3">
      <c r="F182" s="1">
        <v>179</v>
      </c>
      <c r="G182" s="9">
        <f t="shared" si="40"/>
        <v>467635.96947341313</v>
      </c>
      <c r="H182" s="26">
        <f t="shared" si="35"/>
        <v>4897.3206904075205</v>
      </c>
      <c r="I182" s="26">
        <f t="shared" si="36"/>
        <v>1948.4832061392215</v>
      </c>
      <c r="J182" s="26">
        <f t="shared" si="37"/>
        <v>2948.8374842682988</v>
      </c>
      <c r="K182" s="26">
        <f t="shared" si="38"/>
        <v>464687.13198914484</v>
      </c>
      <c r="M182" s="1">
        <v>179</v>
      </c>
      <c r="N182" s="9">
        <f t="shared" si="41"/>
        <v>499276.68240293051</v>
      </c>
      <c r="O182" s="9">
        <f t="shared" si="42"/>
        <v>58767.848284890242</v>
      </c>
      <c r="P182" s="9">
        <f t="shared" si="43"/>
        <v>24178.297871104638</v>
      </c>
      <c r="Q182" s="9">
        <f t="shared" si="44"/>
        <v>34589.550413785611</v>
      </c>
      <c r="R182" s="26">
        <f t="shared" si="45"/>
        <v>464687.13198914484</v>
      </c>
      <c r="T182" s="9"/>
      <c r="U182" s="26"/>
      <c r="V182" s="26"/>
      <c r="W182" s="26"/>
      <c r="X182" s="26"/>
      <c r="AB182" s="1">
        <v>179</v>
      </c>
      <c r="AC182" s="26">
        <f t="shared" si="39"/>
        <v>464687.13198914484</v>
      </c>
    </row>
    <row r="183" spans="6:29" x14ac:dyDescent="0.3">
      <c r="F183" s="1">
        <v>180</v>
      </c>
      <c r="G183" s="9">
        <f t="shared" si="40"/>
        <v>464687.13198914484</v>
      </c>
      <c r="H183" s="26">
        <f t="shared" si="35"/>
        <v>4897.3206904075205</v>
      </c>
      <c r="I183" s="26">
        <f t="shared" si="36"/>
        <v>1936.1963832881036</v>
      </c>
      <c r="J183" s="26">
        <f t="shared" si="37"/>
        <v>2961.1243071194167</v>
      </c>
      <c r="K183" s="26">
        <f t="shared" si="38"/>
        <v>461726.00768202543</v>
      </c>
      <c r="M183" s="1">
        <v>180</v>
      </c>
      <c r="N183" s="9">
        <f t="shared" si="41"/>
        <v>496459.6812225352</v>
      </c>
      <c r="O183" s="9">
        <f t="shared" si="42"/>
        <v>58767.848284890242</v>
      </c>
      <c r="P183" s="9">
        <f t="shared" si="43"/>
        <v>24034.174744380533</v>
      </c>
      <c r="Q183" s="9">
        <f t="shared" si="44"/>
        <v>34733.673540509721</v>
      </c>
      <c r="R183" s="26">
        <f t="shared" si="45"/>
        <v>461726.00768202543</v>
      </c>
      <c r="T183" s="9"/>
      <c r="U183" s="26"/>
      <c r="V183" s="26"/>
      <c r="W183" s="26"/>
      <c r="X183" s="26"/>
      <c r="AB183" s="1">
        <v>180</v>
      </c>
      <c r="AC183" s="26">
        <f t="shared" si="39"/>
        <v>461726.00768202543</v>
      </c>
    </row>
    <row r="184" spans="6:29" x14ac:dyDescent="0.3">
      <c r="F184" s="1">
        <v>181</v>
      </c>
      <c r="G184" s="9">
        <f t="shared" si="40"/>
        <v>461726.00768202543</v>
      </c>
      <c r="H184" s="26">
        <f t="shared" si="35"/>
        <v>4897.3206904075205</v>
      </c>
      <c r="I184" s="26">
        <f t="shared" si="36"/>
        <v>1923.8583653417727</v>
      </c>
      <c r="J184" s="26">
        <f t="shared" si="37"/>
        <v>2973.4623250657478</v>
      </c>
      <c r="K184" s="26">
        <f t="shared" si="38"/>
        <v>458752.54535695969</v>
      </c>
      <c r="M184" s="1">
        <v>181</v>
      </c>
      <c r="N184" s="9">
        <f t="shared" si="41"/>
        <v>493630.94253722159</v>
      </c>
      <c r="O184" s="9">
        <f t="shared" si="42"/>
        <v>58767.848284890242</v>
      </c>
      <c r="P184" s="9">
        <f t="shared" si="43"/>
        <v>23889.451104628406</v>
      </c>
      <c r="Q184" s="9">
        <f t="shared" si="44"/>
        <v>34878.39718026184</v>
      </c>
      <c r="R184" s="26">
        <f t="shared" si="45"/>
        <v>458752.54535695969</v>
      </c>
      <c r="T184" s="9"/>
      <c r="U184" s="26"/>
      <c r="V184" s="26"/>
      <c r="W184" s="26"/>
      <c r="X184" s="26"/>
      <c r="AB184" s="1">
        <v>181</v>
      </c>
      <c r="AC184" s="26">
        <f t="shared" si="39"/>
        <v>458752.54535695969</v>
      </c>
    </row>
    <row r="185" spans="6:29" x14ac:dyDescent="0.3">
      <c r="F185" s="1">
        <v>182</v>
      </c>
      <c r="G185" s="9">
        <f t="shared" si="40"/>
        <v>458752.54535695969</v>
      </c>
      <c r="H185" s="26">
        <f t="shared" si="35"/>
        <v>4897.3206904075205</v>
      </c>
      <c r="I185" s="26">
        <f t="shared" si="36"/>
        <v>1911.468938987332</v>
      </c>
      <c r="J185" s="26">
        <f t="shared" si="37"/>
        <v>2985.8517514201885</v>
      </c>
      <c r="K185" s="26">
        <f t="shared" si="38"/>
        <v>455766.69360553951</v>
      </c>
      <c r="M185" s="1">
        <v>182</v>
      </c>
      <c r="N185" s="9">
        <f t="shared" si="41"/>
        <v>490790.41744071915</v>
      </c>
      <c r="O185" s="9">
        <f t="shared" si="42"/>
        <v>58767.848284890242</v>
      </c>
      <c r="P185" s="9">
        <f t="shared" si="43"/>
        <v>23744.124449710649</v>
      </c>
      <c r="Q185" s="9">
        <f t="shared" si="44"/>
        <v>35023.723835179597</v>
      </c>
      <c r="R185" s="26">
        <f t="shared" si="45"/>
        <v>455766.69360553951</v>
      </c>
      <c r="T185" s="9"/>
      <c r="U185" s="26"/>
      <c r="V185" s="26"/>
      <c r="W185" s="26"/>
      <c r="X185" s="26"/>
      <c r="AB185" s="1">
        <v>182</v>
      </c>
      <c r="AC185" s="26">
        <f t="shared" si="39"/>
        <v>455766.69360553951</v>
      </c>
    </row>
    <row r="186" spans="6:29" x14ac:dyDescent="0.3">
      <c r="F186" s="1">
        <v>183</v>
      </c>
      <c r="G186" s="9">
        <f t="shared" si="40"/>
        <v>455766.69360553951</v>
      </c>
      <c r="H186" s="26">
        <f t="shared" si="35"/>
        <v>4897.3206904075205</v>
      </c>
      <c r="I186" s="26">
        <f t="shared" si="36"/>
        <v>1899.0278900230812</v>
      </c>
      <c r="J186" s="26">
        <f t="shared" si="37"/>
        <v>2998.292800384439</v>
      </c>
      <c r="K186" s="26">
        <f t="shared" si="38"/>
        <v>452768.40080515505</v>
      </c>
      <c r="M186" s="1">
        <v>183</v>
      </c>
      <c r="N186" s="9">
        <f t="shared" si="41"/>
        <v>487938.05682298128</v>
      </c>
      <c r="O186" s="9">
        <f t="shared" si="42"/>
        <v>58767.848284890242</v>
      </c>
      <c r="P186" s="9">
        <f t="shared" si="43"/>
        <v>23598.192267064063</v>
      </c>
      <c r="Q186" s="9">
        <f t="shared" si="44"/>
        <v>35169.656017826186</v>
      </c>
      <c r="R186" s="26">
        <f t="shared" si="45"/>
        <v>452768.40080515505</v>
      </c>
      <c r="T186" s="9"/>
      <c r="U186" s="26"/>
      <c r="V186" s="26"/>
      <c r="W186" s="26"/>
      <c r="X186" s="26"/>
      <c r="AB186" s="1">
        <v>183</v>
      </c>
      <c r="AC186" s="26">
        <f t="shared" si="39"/>
        <v>452768.40080515505</v>
      </c>
    </row>
    <row r="187" spans="6:29" x14ac:dyDescent="0.3">
      <c r="F187" s="1">
        <v>184</v>
      </c>
      <c r="G187" s="9">
        <f t="shared" si="40"/>
        <v>452768.40080515505</v>
      </c>
      <c r="H187" s="26">
        <f t="shared" si="35"/>
        <v>4897.3206904075205</v>
      </c>
      <c r="I187" s="26">
        <f t="shared" si="36"/>
        <v>1886.5350033548127</v>
      </c>
      <c r="J187" s="26">
        <f t="shared" si="37"/>
        <v>3010.7856870527075</v>
      </c>
      <c r="K187" s="26">
        <f t="shared" si="38"/>
        <v>449757.61511810235</v>
      </c>
      <c r="M187" s="1">
        <v>184</v>
      </c>
      <c r="N187" s="9">
        <f t="shared" si="41"/>
        <v>485073.81136933615</v>
      </c>
      <c r="O187" s="9">
        <f t="shared" si="42"/>
        <v>58767.848284890242</v>
      </c>
      <c r="P187" s="9">
        <f t="shared" si="43"/>
        <v>23451.65203365645</v>
      </c>
      <c r="Q187" s="9">
        <f t="shared" si="44"/>
        <v>35316.196251233792</v>
      </c>
      <c r="R187" s="26">
        <f t="shared" si="45"/>
        <v>449757.61511810235</v>
      </c>
      <c r="T187" s="9"/>
      <c r="U187" s="26"/>
      <c r="V187" s="26"/>
      <c r="W187" s="26"/>
      <c r="X187" s="26"/>
      <c r="AB187" s="1">
        <v>184</v>
      </c>
      <c r="AC187" s="26">
        <f t="shared" si="39"/>
        <v>449757.61511810235</v>
      </c>
    </row>
    <row r="188" spans="6:29" x14ac:dyDescent="0.3">
      <c r="F188" s="1">
        <v>185</v>
      </c>
      <c r="G188" s="9">
        <f t="shared" si="40"/>
        <v>449757.61511810235</v>
      </c>
      <c r="H188" s="26">
        <f t="shared" si="35"/>
        <v>4897.3206904075205</v>
      </c>
      <c r="I188" s="26">
        <f t="shared" si="36"/>
        <v>1873.990062992093</v>
      </c>
      <c r="J188" s="26">
        <f t="shared" si="37"/>
        <v>3023.3306274154274</v>
      </c>
      <c r="K188" s="26">
        <f t="shared" si="38"/>
        <v>446734.2844906869</v>
      </c>
      <c r="M188" s="1">
        <v>185</v>
      </c>
      <c r="N188" s="9">
        <f t="shared" si="41"/>
        <v>482197.63155963417</v>
      </c>
      <c r="O188" s="9">
        <f t="shared" si="42"/>
        <v>58767.848284890242</v>
      </c>
      <c r="P188" s="9">
        <f t="shared" si="43"/>
        <v>23304.501215942975</v>
      </c>
      <c r="Q188" s="9">
        <f t="shared" si="44"/>
        <v>35463.34706894726</v>
      </c>
      <c r="R188" s="26">
        <f t="shared" si="45"/>
        <v>446734.2844906869</v>
      </c>
      <c r="T188" s="9"/>
      <c r="U188" s="26"/>
      <c r="V188" s="26"/>
      <c r="W188" s="26"/>
      <c r="X188" s="26"/>
      <c r="AB188" s="1">
        <v>185</v>
      </c>
      <c r="AC188" s="26">
        <f t="shared" si="39"/>
        <v>446734.2844906869</v>
      </c>
    </row>
    <row r="189" spans="6:29" x14ac:dyDescent="0.3">
      <c r="F189" s="1">
        <v>186</v>
      </c>
      <c r="G189" s="9">
        <f t="shared" si="40"/>
        <v>446734.2844906869</v>
      </c>
      <c r="H189" s="26">
        <f t="shared" si="35"/>
        <v>4897.3206904075205</v>
      </c>
      <c r="I189" s="26">
        <f t="shared" si="36"/>
        <v>1861.3928520445288</v>
      </c>
      <c r="J189" s="26">
        <f t="shared" si="37"/>
        <v>3035.9278383629917</v>
      </c>
      <c r="K189" s="26">
        <f t="shared" si="38"/>
        <v>443698.35665232391</v>
      </c>
      <c r="M189" s="1">
        <v>186</v>
      </c>
      <c r="N189" s="9">
        <f t="shared" si="41"/>
        <v>479309.46766739181</v>
      </c>
      <c r="O189" s="9">
        <f t="shared" si="42"/>
        <v>58767.848284890242</v>
      </c>
      <c r="P189" s="9">
        <f t="shared" si="43"/>
        <v>23156.737269822363</v>
      </c>
      <c r="Q189" s="9">
        <f t="shared" si="44"/>
        <v>35611.111015067872</v>
      </c>
      <c r="R189" s="26">
        <f t="shared" si="45"/>
        <v>443698.35665232391</v>
      </c>
      <c r="T189" s="9"/>
      <c r="U189" s="26"/>
      <c r="V189" s="26"/>
      <c r="W189" s="26"/>
      <c r="X189" s="26"/>
      <c r="AB189" s="1">
        <v>186</v>
      </c>
      <c r="AC189" s="26">
        <f t="shared" si="39"/>
        <v>443698.35665232391</v>
      </c>
    </row>
    <row r="190" spans="6:29" x14ac:dyDescent="0.3">
      <c r="F190" s="1">
        <v>187</v>
      </c>
      <c r="G190" s="9">
        <f t="shared" si="40"/>
        <v>443698.35665232391</v>
      </c>
      <c r="H190" s="26">
        <f t="shared" si="35"/>
        <v>4897.3206904075205</v>
      </c>
      <c r="I190" s="26">
        <f t="shared" si="36"/>
        <v>1848.7431527180163</v>
      </c>
      <c r="J190" s="26">
        <f t="shared" si="37"/>
        <v>3048.5775376895044</v>
      </c>
      <c r="K190" s="26">
        <f t="shared" si="38"/>
        <v>440649.77911463438</v>
      </c>
      <c r="M190" s="1">
        <v>187</v>
      </c>
      <c r="N190" s="9">
        <f t="shared" si="41"/>
        <v>476409.26975893177</v>
      </c>
      <c r="O190" s="9">
        <f t="shared" si="42"/>
        <v>58767.848284890242</v>
      </c>
      <c r="P190" s="9">
        <f t="shared" si="43"/>
        <v>23008.357640592916</v>
      </c>
      <c r="Q190" s="9">
        <f t="shared" si="44"/>
        <v>35759.490644297322</v>
      </c>
      <c r="R190" s="26">
        <f t="shared" si="45"/>
        <v>440649.77911463438</v>
      </c>
      <c r="T190" s="9"/>
      <c r="U190" s="26"/>
      <c r="V190" s="26"/>
      <c r="W190" s="26"/>
      <c r="X190" s="26"/>
      <c r="AB190" s="1">
        <v>187</v>
      </c>
      <c r="AC190" s="26">
        <f t="shared" si="39"/>
        <v>440649.77911463438</v>
      </c>
    </row>
    <row r="191" spans="6:29" x14ac:dyDescent="0.3">
      <c r="F191" s="1">
        <v>188</v>
      </c>
      <c r="G191" s="9">
        <f t="shared" si="40"/>
        <v>440649.77911463438</v>
      </c>
      <c r="H191" s="26">
        <f t="shared" si="35"/>
        <v>4897.3206904075205</v>
      </c>
      <c r="I191" s="26">
        <f t="shared" si="36"/>
        <v>1836.0407463109766</v>
      </c>
      <c r="J191" s="26">
        <f t="shared" si="37"/>
        <v>3061.2799440965437</v>
      </c>
      <c r="K191" s="26">
        <f t="shared" si="38"/>
        <v>437588.49917053786</v>
      </c>
      <c r="M191" s="1">
        <v>188</v>
      </c>
      <c r="N191" s="9">
        <f t="shared" si="41"/>
        <v>473496.98769251979</v>
      </c>
      <c r="O191" s="9">
        <f t="shared" si="42"/>
        <v>58767.848284890242</v>
      </c>
      <c r="P191" s="9">
        <f t="shared" si="43"/>
        <v>22859.359762908345</v>
      </c>
      <c r="Q191" s="9">
        <f t="shared" si="44"/>
        <v>35908.488521981897</v>
      </c>
      <c r="R191" s="26">
        <f t="shared" si="45"/>
        <v>437588.49917053786</v>
      </c>
      <c r="T191" s="9"/>
      <c r="U191" s="26"/>
      <c r="V191" s="26"/>
      <c r="W191" s="26"/>
      <c r="X191" s="26"/>
      <c r="AB191" s="1">
        <v>188</v>
      </c>
      <c r="AC191" s="26">
        <f t="shared" si="39"/>
        <v>437588.49917053786</v>
      </c>
    </row>
    <row r="192" spans="6:29" x14ac:dyDescent="0.3">
      <c r="F192" s="1">
        <v>189</v>
      </c>
      <c r="G192" s="9">
        <f t="shared" si="40"/>
        <v>437588.49917053786</v>
      </c>
      <c r="H192" s="26">
        <f t="shared" si="35"/>
        <v>4897.3206904075205</v>
      </c>
      <c r="I192" s="26">
        <f t="shared" si="36"/>
        <v>1823.2854132105745</v>
      </c>
      <c r="J192" s="26">
        <f t="shared" si="37"/>
        <v>3074.035277196946</v>
      </c>
      <c r="K192" s="26">
        <f t="shared" si="38"/>
        <v>434514.4638933409</v>
      </c>
      <c r="M192" s="1">
        <v>189</v>
      </c>
      <c r="N192" s="9">
        <f t="shared" si="41"/>
        <v>470572.57111749775</v>
      </c>
      <c r="O192" s="9">
        <f t="shared" si="42"/>
        <v>58767.848284890242</v>
      </c>
      <c r="P192" s="9">
        <f t="shared" si="43"/>
        <v>22709.74106073342</v>
      </c>
      <c r="Q192" s="9">
        <f t="shared" si="44"/>
        <v>36058.107224156833</v>
      </c>
      <c r="R192" s="26">
        <f t="shared" si="45"/>
        <v>434514.4638933409</v>
      </c>
      <c r="T192" s="9"/>
      <c r="U192" s="26"/>
      <c r="V192" s="26"/>
      <c r="W192" s="26"/>
      <c r="X192" s="26"/>
      <c r="AB192" s="1">
        <v>189</v>
      </c>
      <c r="AC192" s="26">
        <f t="shared" si="39"/>
        <v>434514.4638933409</v>
      </c>
    </row>
    <row r="193" spans="6:29" x14ac:dyDescent="0.3">
      <c r="F193" s="1">
        <v>190</v>
      </c>
      <c r="G193" s="9">
        <f t="shared" si="40"/>
        <v>434514.4638933409</v>
      </c>
      <c r="H193" s="26">
        <f t="shared" si="35"/>
        <v>4897.3206904075205</v>
      </c>
      <c r="I193" s="26">
        <f t="shared" si="36"/>
        <v>1810.4769328889204</v>
      </c>
      <c r="J193" s="26">
        <f t="shared" si="37"/>
        <v>3086.8437575185999</v>
      </c>
      <c r="K193" s="26">
        <f t="shared" si="38"/>
        <v>431427.62013582228</v>
      </c>
      <c r="M193" s="1">
        <v>190</v>
      </c>
      <c r="N193" s="9">
        <f t="shared" si="41"/>
        <v>467635.96947341313</v>
      </c>
      <c r="O193" s="9">
        <f t="shared" si="42"/>
        <v>58767.848284890242</v>
      </c>
      <c r="P193" s="9">
        <f t="shared" si="43"/>
        <v>22559.498947299435</v>
      </c>
      <c r="Q193" s="9">
        <f t="shared" si="44"/>
        <v>36208.349337590815</v>
      </c>
      <c r="R193" s="26">
        <f t="shared" si="45"/>
        <v>431427.62013582228</v>
      </c>
      <c r="T193" s="9"/>
      <c r="U193" s="26"/>
      <c r="V193" s="26"/>
      <c r="W193" s="26"/>
      <c r="X193" s="26"/>
      <c r="AB193" s="1">
        <v>190</v>
      </c>
      <c r="AC193" s="26">
        <f t="shared" si="39"/>
        <v>431427.62013582228</v>
      </c>
    </row>
    <row r="194" spans="6:29" x14ac:dyDescent="0.3">
      <c r="F194" s="1">
        <v>191</v>
      </c>
      <c r="G194" s="9">
        <f t="shared" si="40"/>
        <v>431427.62013582228</v>
      </c>
      <c r="H194" s="26">
        <f t="shared" si="35"/>
        <v>4897.3206904075205</v>
      </c>
      <c r="I194" s="26">
        <f t="shared" si="36"/>
        <v>1797.6150838992594</v>
      </c>
      <c r="J194" s="26">
        <f t="shared" si="37"/>
        <v>3099.7056065082611</v>
      </c>
      <c r="K194" s="26">
        <f t="shared" si="38"/>
        <v>428327.91452931403</v>
      </c>
      <c r="M194" s="1">
        <v>191</v>
      </c>
      <c r="N194" s="9">
        <f t="shared" si="41"/>
        <v>464687.13198914484</v>
      </c>
      <c r="O194" s="9">
        <f t="shared" si="42"/>
        <v>58767.848284890242</v>
      </c>
      <c r="P194" s="9">
        <f t="shared" si="43"/>
        <v>22408.63082505947</v>
      </c>
      <c r="Q194" s="9">
        <f t="shared" si="44"/>
        <v>36359.217459830761</v>
      </c>
      <c r="R194" s="26">
        <f t="shared" si="45"/>
        <v>428327.91452931403</v>
      </c>
      <c r="T194" s="9"/>
      <c r="U194" s="26"/>
      <c r="V194" s="26"/>
      <c r="W194" s="26"/>
      <c r="X194" s="26"/>
      <c r="AB194" s="1">
        <v>191</v>
      </c>
      <c r="AC194" s="26">
        <f t="shared" si="39"/>
        <v>428327.91452931403</v>
      </c>
    </row>
    <row r="195" spans="6:29" x14ac:dyDescent="0.3">
      <c r="F195" s="1">
        <v>192</v>
      </c>
      <c r="G195" s="9">
        <f t="shared" si="40"/>
        <v>428327.91452931403</v>
      </c>
      <c r="H195" s="26">
        <f t="shared" si="35"/>
        <v>4897.3206904075205</v>
      </c>
      <c r="I195" s="26">
        <f t="shared" si="36"/>
        <v>1784.6996438721417</v>
      </c>
      <c r="J195" s="26">
        <f t="shared" si="37"/>
        <v>3112.6210465353788</v>
      </c>
      <c r="K195" s="26">
        <f t="shared" si="38"/>
        <v>425215.29348277865</v>
      </c>
      <c r="M195" s="1">
        <v>192</v>
      </c>
      <c r="N195" s="9">
        <f t="shared" si="41"/>
        <v>461726.00768202543</v>
      </c>
      <c r="O195" s="9">
        <f t="shared" si="42"/>
        <v>58767.848284890242</v>
      </c>
      <c r="P195" s="9">
        <f t="shared" si="43"/>
        <v>22257.134085643505</v>
      </c>
      <c r="Q195" s="9">
        <f t="shared" si="44"/>
        <v>36510.714199246737</v>
      </c>
      <c r="R195" s="26">
        <f t="shared" si="45"/>
        <v>425215.29348277865</v>
      </c>
      <c r="T195" s="9"/>
      <c r="U195" s="26"/>
      <c r="V195" s="26"/>
      <c r="W195" s="26"/>
      <c r="X195" s="26"/>
      <c r="AB195" s="1">
        <v>192</v>
      </c>
      <c r="AC195" s="26">
        <f t="shared" si="39"/>
        <v>425215.29348277865</v>
      </c>
    </row>
    <row r="196" spans="6:29" x14ac:dyDescent="0.3">
      <c r="F196" s="1">
        <v>193</v>
      </c>
      <c r="G196" s="9">
        <f t="shared" si="40"/>
        <v>425215.29348277865</v>
      </c>
      <c r="H196" s="26">
        <f t="shared" si="35"/>
        <v>4897.3206904075205</v>
      </c>
      <c r="I196" s="26">
        <f t="shared" si="36"/>
        <v>1771.7303895115776</v>
      </c>
      <c r="J196" s="26">
        <f t="shared" si="37"/>
        <v>3125.5903008959431</v>
      </c>
      <c r="K196" s="26">
        <f t="shared" si="38"/>
        <v>422089.70318188274</v>
      </c>
      <c r="M196" s="1">
        <v>193</v>
      </c>
      <c r="N196" s="9">
        <f t="shared" si="41"/>
        <v>458752.54535695969</v>
      </c>
      <c r="O196" s="9">
        <f t="shared" si="42"/>
        <v>58767.848284890242</v>
      </c>
      <c r="P196" s="9">
        <f t="shared" si="43"/>
        <v>22105.006109813316</v>
      </c>
      <c r="Q196" s="9">
        <f t="shared" si="44"/>
        <v>36662.842175076927</v>
      </c>
      <c r="R196" s="26">
        <f t="shared" si="45"/>
        <v>422089.70318188274</v>
      </c>
      <c r="T196" s="9"/>
      <c r="U196" s="26"/>
      <c r="V196" s="26"/>
      <c r="W196" s="26"/>
      <c r="X196" s="26"/>
      <c r="AB196" s="1">
        <v>193</v>
      </c>
      <c r="AC196" s="26">
        <f t="shared" si="39"/>
        <v>422089.70318188274</v>
      </c>
    </row>
    <row r="197" spans="6:29" x14ac:dyDescent="0.3">
      <c r="F197" s="1">
        <v>194</v>
      </c>
      <c r="G197" s="9">
        <f t="shared" si="40"/>
        <v>422089.70318188274</v>
      </c>
      <c r="H197" s="26">
        <f t="shared" ref="H197:H260" si="46">$D$10</f>
        <v>4897.3206904075205</v>
      </c>
      <c r="I197" s="26">
        <f t="shared" ref="I197:I260" si="47">$D$6*G197</f>
        <v>1758.707096591178</v>
      </c>
      <c r="J197" s="26">
        <f t="shared" ref="J197:J260" si="48">H197-I197</f>
        <v>3138.6135938163425</v>
      </c>
      <c r="K197" s="26">
        <f t="shared" ref="K197:K260" si="49">G197-J197</f>
        <v>418951.08958806639</v>
      </c>
      <c r="M197" s="1">
        <v>194</v>
      </c>
      <c r="N197" s="9">
        <f t="shared" si="41"/>
        <v>455766.69360553951</v>
      </c>
      <c r="O197" s="9">
        <f t="shared" si="42"/>
        <v>58767.848284890242</v>
      </c>
      <c r="P197" s="9">
        <f t="shared" si="43"/>
        <v>21952.244267417162</v>
      </c>
      <c r="Q197" s="9">
        <f t="shared" si="44"/>
        <v>36815.604017473081</v>
      </c>
      <c r="R197" s="26">
        <f t="shared" si="45"/>
        <v>418951.08958806639</v>
      </c>
      <c r="T197" s="9"/>
      <c r="U197" s="26"/>
      <c r="V197" s="26"/>
      <c r="W197" s="26"/>
      <c r="X197" s="26"/>
      <c r="AB197" s="1">
        <v>194</v>
      </c>
      <c r="AC197" s="26">
        <f t="shared" ref="AC197:AC260" si="50">K197</f>
        <v>418951.08958806639</v>
      </c>
    </row>
    <row r="198" spans="6:29" x14ac:dyDescent="0.3">
      <c r="F198" s="1">
        <v>195</v>
      </c>
      <c r="G198" s="9">
        <f t="shared" ref="G198:G261" si="51">K197</f>
        <v>418951.08958806639</v>
      </c>
      <c r="H198" s="26">
        <f t="shared" si="46"/>
        <v>4897.3206904075205</v>
      </c>
      <c r="I198" s="26">
        <f t="shared" si="47"/>
        <v>1745.6295399502767</v>
      </c>
      <c r="J198" s="26">
        <f t="shared" si="48"/>
        <v>3151.6911504572436</v>
      </c>
      <c r="K198" s="26">
        <f t="shared" si="49"/>
        <v>415799.39843760914</v>
      </c>
      <c r="M198" s="1">
        <v>195</v>
      </c>
      <c r="N198" s="9">
        <f t="shared" si="41"/>
        <v>452768.40080515505</v>
      </c>
      <c r="O198" s="9">
        <f t="shared" si="42"/>
        <v>58767.848284890242</v>
      </c>
      <c r="P198" s="9">
        <f t="shared" si="43"/>
        <v>21798.845917344355</v>
      </c>
      <c r="Q198" s="9">
        <f t="shared" si="44"/>
        <v>36969.002367545887</v>
      </c>
      <c r="R198" s="26">
        <f t="shared" si="45"/>
        <v>415799.39843760914</v>
      </c>
      <c r="T198" s="9"/>
      <c r="U198" s="26"/>
      <c r="V198" s="26"/>
      <c r="W198" s="26"/>
      <c r="X198" s="26"/>
      <c r="AB198" s="1">
        <v>195</v>
      </c>
      <c r="AC198" s="26">
        <f t="shared" si="50"/>
        <v>415799.39843760914</v>
      </c>
    </row>
    <row r="199" spans="6:29" x14ac:dyDescent="0.3">
      <c r="F199" s="1">
        <v>196</v>
      </c>
      <c r="G199" s="9">
        <f t="shared" si="51"/>
        <v>415799.39843760914</v>
      </c>
      <c r="H199" s="26">
        <f t="shared" si="46"/>
        <v>4897.3206904075205</v>
      </c>
      <c r="I199" s="26">
        <f t="shared" si="47"/>
        <v>1732.4974934900381</v>
      </c>
      <c r="J199" s="26">
        <f t="shared" si="48"/>
        <v>3164.8231969174822</v>
      </c>
      <c r="K199" s="26">
        <f t="shared" si="49"/>
        <v>412634.57524069166</v>
      </c>
      <c r="M199" s="1">
        <v>196</v>
      </c>
      <c r="N199" s="9">
        <f t="shared" si="41"/>
        <v>449757.61511810235</v>
      </c>
      <c r="O199" s="9">
        <f t="shared" si="42"/>
        <v>58767.848284890242</v>
      </c>
      <c r="P199" s="9">
        <f t="shared" si="43"/>
        <v>21644.808407479581</v>
      </c>
      <c r="Q199" s="9">
        <f t="shared" si="44"/>
        <v>37123.039877410665</v>
      </c>
      <c r="R199" s="26">
        <f t="shared" si="45"/>
        <v>412634.57524069166</v>
      </c>
      <c r="T199" s="9"/>
      <c r="U199" s="26"/>
      <c r="V199" s="26"/>
      <c r="W199" s="26"/>
      <c r="X199" s="26"/>
      <c r="AB199" s="1">
        <v>196</v>
      </c>
      <c r="AC199" s="26">
        <f t="shared" si="50"/>
        <v>412634.57524069166</v>
      </c>
    </row>
    <row r="200" spans="6:29" x14ac:dyDescent="0.3">
      <c r="F200" s="1">
        <v>197</v>
      </c>
      <c r="G200" s="9">
        <f t="shared" si="51"/>
        <v>412634.57524069166</v>
      </c>
      <c r="H200" s="26">
        <f t="shared" si="46"/>
        <v>4897.3206904075205</v>
      </c>
      <c r="I200" s="26">
        <f t="shared" si="47"/>
        <v>1719.3107301695486</v>
      </c>
      <c r="J200" s="26">
        <f t="shared" si="48"/>
        <v>3178.0099602379719</v>
      </c>
      <c r="K200" s="26">
        <f t="shared" si="49"/>
        <v>409456.56528045371</v>
      </c>
      <c r="M200" s="1">
        <v>197</v>
      </c>
      <c r="N200" s="9">
        <f t="shared" si="41"/>
        <v>446734.2844906869</v>
      </c>
      <c r="O200" s="9">
        <f t="shared" si="42"/>
        <v>58767.848284890242</v>
      </c>
      <c r="P200" s="9">
        <f t="shared" si="43"/>
        <v>21490.129074657038</v>
      </c>
      <c r="Q200" s="9">
        <f t="shared" si="44"/>
        <v>37277.719210233205</v>
      </c>
      <c r="R200" s="26">
        <f t="shared" si="45"/>
        <v>409456.56528045371</v>
      </c>
      <c r="T200" s="9"/>
      <c r="U200" s="26"/>
      <c r="V200" s="26"/>
      <c r="W200" s="26"/>
      <c r="X200" s="26"/>
      <c r="AB200" s="1">
        <v>197</v>
      </c>
      <c r="AC200" s="26">
        <f t="shared" si="50"/>
        <v>409456.56528045371</v>
      </c>
    </row>
    <row r="201" spans="6:29" x14ac:dyDescent="0.3">
      <c r="F201" s="1">
        <v>198</v>
      </c>
      <c r="G201" s="9">
        <f t="shared" si="51"/>
        <v>409456.56528045371</v>
      </c>
      <c r="H201" s="26">
        <f t="shared" si="46"/>
        <v>4897.3206904075205</v>
      </c>
      <c r="I201" s="26">
        <f t="shared" si="47"/>
        <v>1706.0690220018905</v>
      </c>
      <c r="J201" s="26">
        <f t="shared" si="48"/>
        <v>3191.25166840563</v>
      </c>
      <c r="K201" s="26">
        <f t="shared" si="49"/>
        <v>406265.31361204811</v>
      </c>
      <c r="M201" s="1">
        <v>198</v>
      </c>
      <c r="N201" s="9">
        <f t="shared" si="41"/>
        <v>443698.35665232391</v>
      </c>
      <c r="O201" s="9">
        <f t="shared" si="42"/>
        <v>58767.848284890242</v>
      </c>
      <c r="P201" s="9">
        <f t="shared" si="43"/>
        <v>21334.805244614399</v>
      </c>
      <c r="Q201" s="9">
        <f t="shared" si="44"/>
        <v>37433.04304027585</v>
      </c>
      <c r="R201" s="26">
        <f t="shared" si="45"/>
        <v>406265.31361204811</v>
      </c>
      <c r="T201" s="9"/>
      <c r="U201" s="26"/>
      <c r="V201" s="26"/>
      <c r="W201" s="26"/>
      <c r="X201" s="26"/>
      <c r="AB201" s="1">
        <v>198</v>
      </c>
      <c r="AC201" s="26">
        <f t="shared" si="50"/>
        <v>406265.31361204811</v>
      </c>
    </row>
    <row r="202" spans="6:29" x14ac:dyDescent="0.3">
      <c r="F202" s="1">
        <v>199</v>
      </c>
      <c r="G202" s="9">
        <f t="shared" si="51"/>
        <v>406265.31361204811</v>
      </c>
      <c r="H202" s="26">
        <f t="shared" si="46"/>
        <v>4897.3206904075205</v>
      </c>
      <c r="I202" s="26">
        <f t="shared" si="47"/>
        <v>1692.7721400502005</v>
      </c>
      <c r="J202" s="26">
        <f t="shared" si="48"/>
        <v>3204.54855035732</v>
      </c>
      <c r="K202" s="26">
        <f t="shared" si="49"/>
        <v>403060.76506169076</v>
      </c>
      <c r="M202" s="1">
        <v>199</v>
      </c>
      <c r="N202" s="9">
        <f t="shared" si="41"/>
        <v>440649.77911463438</v>
      </c>
      <c r="O202" s="9">
        <f t="shared" si="42"/>
        <v>58767.848284890242</v>
      </c>
      <c r="P202" s="9">
        <f t="shared" si="43"/>
        <v>21178.834231946585</v>
      </c>
      <c r="Q202" s="9">
        <f t="shared" si="44"/>
        <v>37589.014052943661</v>
      </c>
      <c r="R202" s="26">
        <f t="shared" si="45"/>
        <v>403060.76506169076</v>
      </c>
      <c r="T202" s="9"/>
      <c r="U202" s="26"/>
      <c r="V202" s="26"/>
      <c r="W202" s="26"/>
      <c r="X202" s="26"/>
      <c r="AB202" s="1">
        <v>199</v>
      </c>
      <c r="AC202" s="26">
        <f t="shared" si="50"/>
        <v>403060.76506169076</v>
      </c>
    </row>
    <row r="203" spans="6:29" x14ac:dyDescent="0.3">
      <c r="F203" s="1">
        <v>200</v>
      </c>
      <c r="G203" s="9">
        <f t="shared" si="51"/>
        <v>403060.76506169076</v>
      </c>
      <c r="H203" s="26">
        <f t="shared" si="46"/>
        <v>4897.3206904075205</v>
      </c>
      <c r="I203" s="26">
        <f t="shared" si="47"/>
        <v>1679.4198544237115</v>
      </c>
      <c r="J203" s="26">
        <f t="shared" si="48"/>
        <v>3217.900835983809</v>
      </c>
      <c r="K203" s="26">
        <f t="shared" si="49"/>
        <v>399842.86422570696</v>
      </c>
      <c r="M203" s="1">
        <v>200</v>
      </c>
      <c r="N203" s="9">
        <f t="shared" si="41"/>
        <v>437588.49917053786</v>
      </c>
      <c r="O203" s="9">
        <f t="shared" si="42"/>
        <v>58767.848284890242</v>
      </c>
      <c r="P203" s="9">
        <f t="shared" si="43"/>
        <v>21022.213340059319</v>
      </c>
      <c r="Q203" s="9">
        <f t="shared" si="44"/>
        <v>37745.634944830934</v>
      </c>
      <c r="R203" s="26">
        <f t="shared" si="45"/>
        <v>399842.86422570696</v>
      </c>
      <c r="T203" s="9"/>
      <c r="U203" s="26"/>
      <c r="V203" s="26"/>
      <c r="W203" s="26"/>
      <c r="X203" s="26"/>
      <c r="AB203" s="1">
        <v>200</v>
      </c>
      <c r="AC203" s="26">
        <f t="shared" si="50"/>
        <v>399842.86422570696</v>
      </c>
    </row>
    <row r="204" spans="6:29" x14ac:dyDescent="0.3">
      <c r="F204" s="1">
        <v>201</v>
      </c>
      <c r="G204" s="9">
        <f t="shared" si="51"/>
        <v>399842.86422570696</v>
      </c>
      <c r="H204" s="26">
        <f t="shared" si="46"/>
        <v>4897.3206904075205</v>
      </c>
      <c r="I204" s="26">
        <f t="shared" si="47"/>
        <v>1666.0119342737789</v>
      </c>
      <c r="J204" s="26">
        <f t="shared" si="48"/>
        <v>3231.3087561337416</v>
      </c>
      <c r="K204" s="26">
        <f t="shared" si="49"/>
        <v>396611.55546957324</v>
      </c>
      <c r="M204" s="1">
        <v>201</v>
      </c>
      <c r="N204" s="9">
        <f t="shared" si="41"/>
        <v>434514.4638933409</v>
      </c>
      <c r="O204" s="9">
        <f t="shared" si="42"/>
        <v>58767.848284890242</v>
      </c>
      <c r="P204" s="9">
        <f t="shared" si="43"/>
        <v>20864.939861122522</v>
      </c>
      <c r="Q204" s="9">
        <f t="shared" si="44"/>
        <v>37902.908423767731</v>
      </c>
      <c r="R204" s="26">
        <f t="shared" si="45"/>
        <v>396611.55546957324</v>
      </c>
      <c r="T204" s="9"/>
      <c r="U204" s="26"/>
      <c r="V204" s="26"/>
      <c r="W204" s="26"/>
      <c r="X204" s="26"/>
      <c r="AB204" s="1">
        <v>201</v>
      </c>
      <c r="AC204" s="26">
        <f t="shared" si="50"/>
        <v>396611.55546957324</v>
      </c>
    </row>
    <row r="205" spans="6:29" x14ac:dyDescent="0.3">
      <c r="F205" s="1">
        <v>202</v>
      </c>
      <c r="G205" s="9">
        <f t="shared" si="51"/>
        <v>396611.55546957324</v>
      </c>
      <c r="H205" s="26">
        <f t="shared" si="46"/>
        <v>4897.3206904075205</v>
      </c>
      <c r="I205" s="26">
        <f t="shared" si="47"/>
        <v>1652.5481477898884</v>
      </c>
      <c r="J205" s="26">
        <f t="shared" si="48"/>
        <v>3244.7725426176321</v>
      </c>
      <c r="K205" s="26">
        <f t="shared" si="49"/>
        <v>393366.78292695561</v>
      </c>
      <c r="M205" s="1">
        <v>202</v>
      </c>
      <c r="N205" s="9">
        <f t="shared" si="41"/>
        <v>431427.62013582228</v>
      </c>
      <c r="O205" s="9">
        <f t="shared" si="42"/>
        <v>58767.848284890242</v>
      </c>
      <c r="P205" s="9">
        <f t="shared" si="43"/>
        <v>20707.011076023489</v>
      </c>
      <c r="Q205" s="9">
        <f t="shared" si="44"/>
        <v>38060.837208866753</v>
      </c>
      <c r="R205" s="26">
        <f t="shared" si="45"/>
        <v>393366.78292695561</v>
      </c>
      <c r="T205" s="9"/>
      <c r="U205" s="26"/>
      <c r="V205" s="26"/>
      <c r="W205" s="26"/>
      <c r="X205" s="26"/>
      <c r="AB205" s="1">
        <v>202</v>
      </c>
      <c r="AC205" s="26">
        <f t="shared" si="50"/>
        <v>393366.78292695561</v>
      </c>
    </row>
    <row r="206" spans="6:29" x14ac:dyDescent="0.3">
      <c r="F206" s="1">
        <v>203</v>
      </c>
      <c r="G206" s="9">
        <f t="shared" si="51"/>
        <v>393366.78292695561</v>
      </c>
      <c r="H206" s="26">
        <f t="shared" si="46"/>
        <v>4897.3206904075205</v>
      </c>
      <c r="I206" s="26">
        <f t="shared" si="47"/>
        <v>1639.0282621956483</v>
      </c>
      <c r="J206" s="26">
        <f t="shared" si="48"/>
        <v>3258.292428211872</v>
      </c>
      <c r="K206" s="26">
        <f t="shared" si="49"/>
        <v>390108.49049874372</v>
      </c>
      <c r="M206" s="1">
        <v>203</v>
      </c>
      <c r="N206" s="9">
        <f t="shared" si="41"/>
        <v>428327.91452931403</v>
      </c>
      <c r="O206" s="9">
        <f t="shared" si="42"/>
        <v>58767.848284890242</v>
      </c>
      <c r="P206" s="9">
        <f t="shared" si="43"/>
        <v>20548.424254319874</v>
      </c>
      <c r="Q206" s="9">
        <f t="shared" si="44"/>
        <v>38219.424030570364</v>
      </c>
      <c r="R206" s="26">
        <f t="shared" si="45"/>
        <v>390108.49049874372</v>
      </c>
      <c r="T206" s="9"/>
      <c r="U206" s="26"/>
      <c r="V206" s="26"/>
      <c r="W206" s="26"/>
      <c r="X206" s="26"/>
      <c r="AB206" s="1">
        <v>203</v>
      </c>
      <c r="AC206" s="26">
        <f t="shared" si="50"/>
        <v>390108.49049874372</v>
      </c>
    </row>
    <row r="207" spans="6:29" x14ac:dyDescent="0.3">
      <c r="F207" s="1">
        <v>204</v>
      </c>
      <c r="G207" s="9">
        <f t="shared" si="51"/>
        <v>390108.49049874372</v>
      </c>
      <c r="H207" s="26">
        <f t="shared" si="46"/>
        <v>4897.3206904075205</v>
      </c>
      <c r="I207" s="26">
        <f t="shared" si="47"/>
        <v>1625.4520437447654</v>
      </c>
      <c r="J207" s="26">
        <f t="shared" si="48"/>
        <v>3271.8686466627551</v>
      </c>
      <c r="K207" s="26">
        <f t="shared" si="49"/>
        <v>386836.62185208098</v>
      </c>
      <c r="M207" s="1">
        <v>204</v>
      </c>
      <c r="N207" s="9">
        <f t="shared" si="41"/>
        <v>425215.29348277865</v>
      </c>
      <c r="O207" s="9">
        <f t="shared" si="42"/>
        <v>58767.848284890242</v>
      </c>
      <c r="P207" s="9">
        <f t="shared" si="43"/>
        <v>20389.176654192499</v>
      </c>
      <c r="Q207" s="9">
        <f t="shared" si="44"/>
        <v>38378.67163069774</v>
      </c>
      <c r="R207" s="26">
        <f t="shared" si="45"/>
        <v>386836.62185208098</v>
      </c>
      <c r="T207" s="9"/>
      <c r="U207" s="26"/>
      <c r="V207" s="26"/>
      <c r="W207" s="26"/>
      <c r="X207" s="26"/>
      <c r="AB207" s="1">
        <v>204</v>
      </c>
      <c r="AC207" s="26">
        <f t="shared" si="50"/>
        <v>386836.62185208098</v>
      </c>
    </row>
    <row r="208" spans="6:29" x14ac:dyDescent="0.3">
      <c r="F208" s="1">
        <v>205</v>
      </c>
      <c r="G208" s="9">
        <f t="shared" si="51"/>
        <v>386836.62185208098</v>
      </c>
      <c r="H208" s="26">
        <f t="shared" si="46"/>
        <v>4897.3206904075205</v>
      </c>
      <c r="I208" s="26">
        <f t="shared" si="47"/>
        <v>1611.8192577170041</v>
      </c>
      <c r="J208" s="26">
        <f t="shared" si="48"/>
        <v>3285.5014326905166</v>
      </c>
      <c r="K208" s="26">
        <f t="shared" si="49"/>
        <v>383551.12041939044</v>
      </c>
      <c r="M208" s="1">
        <v>205</v>
      </c>
      <c r="N208" s="9">
        <f t="shared" ref="N208:N271" si="52">G197</f>
        <v>422089.70318188274</v>
      </c>
      <c r="O208" s="9">
        <f t="shared" ref="O208:O271" si="53">SUM(H197:H208)</f>
        <v>58767.848284890242</v>
      </c>
      <c r="P208" s="9">
        <f t="shared" ref="P208:P271" si="54">SUM(I197:I208)</f>
        <v>20229.265522397931</v>
      </c>
      <c r="Q208" s="9">
        <f t="shared" ref="Q208:Q271" si="55">SUM(J197:J208)</f>
        <v>38538.582762492319</v>
      </c>
      <c r="R208" s="26">
        <f t="shared" ref="R208:R271" si="56">K208</f>
        <v>383551.12041939044</v>
      </c>
      <c r="T208" s="9"/>
      <c r="U208" s="26"/>
      <c r="V208" s="26"/>
      <c r="W208" s="26"/>
      <c r="X208" s="26"/>
      <c r="AB208" s="1">
        <v>205</v>
      </c>
      <c r="AC208" s="26">
        <f t="shared" si="50"/>
        <v>383551.12041939044</v>
      </c>
    </row>
    <row r="209" spans="6:29" x14ac:dyDescent="0.3">
      <c r="F209" s="1">
        <v>206</v>
      </c>
      <c r="G209" s="9">
        <f t="shared" si="51"/>
        <v>383551.12041939044</v>
      </c>
      <c r="H209" s="26">
        <f t="shared" si="46"/>
        <v>4897.3206904075205</v>
      </c>
      <c r="I209" s="26">
        <f t="shared" si="47"/>
        <v>1598.1296684141269</v>
      </c>
      <c r="J209" s="26">
        <f t="shared" si="48"/>
        <v>3299.1910219933934</v>
      </c>
      <c r="K209" s="26">
        <f t="shared" si="49"/>
        <v>380251.92939739703</v>
      </c>
      <c r="M209" s="1">
        <v>206</v>
      </c>
      <c r="N209" s="9">
        <f t="shared" si="52"/>
        <v>418951.08958806639</v>
      </c>
      <c r="O209" s="9">
        <f t="shared" si="53"/>
        <v>58767.848284890242</v>
      </c>
      <c r="P209" s="9">
        <f t="shared" si="54"/>
        <v>20068.688094220877</v>
      </c>
      <c r="Q209" s="9">
        <f t="shared" si="55"/>
        <v>38699.160190669369</v>
      </c>
      <c r="R209" s="26">
        <f t="shared" si="56"/>
        <v>380251.92939739703</v>
      </c>
      <c r="T209" s="9"/>
      <c r="U209" s="26"/>
      <c r="V209" s="26"/>
      <c r="W209" s="26"/>
      <c r="X209" s="26"/>
      <c r="AB209" s="1">
        <v>206</v>
      </c>
      <c r="AC209" s="26">
        <f t="shared" si="50"/>
        <v>380251.92939739703</v>
      </c>
    </row>
    <row r="210" spans="6:29" x14ac:dyDescent="0.3">
      <c r="F210" s="1">
        <v>207</v>
      </c>
      <c r="G210" s="9">
        <f t="shared" si="51"/>
        <v>380251.92939739703</v>
      </c>
      <c r="H210" s="26">
        <f t="shared" si="46"/>
        <v>4897.3206904075205</v>
      </c>
      <c r="I210" s="26">
        <f t="shared" si="47"/>
        <v>1584.3830391558211</v>
      </c>
      <c r="J210" s="26">
        <f t="shared" si="48"/>
        <v>3312.9376512516992</v>
      </c>
      <c r="K210" s="26">
        <f t="shared" si="49"/>
        <v>376938.99174614536</v>
      </c>
      <c r="M210" s="1">
        <v>207</v>
      </c>
      <c r="N210" s="9">
        <f t="shared" si="52"/>
        <v>415799.39843760914</v>
      </c>
      <c r="O210" s="9">
        <f t="shared" si="53"/>
        <v>58767.848284890242</v>
      </c>
      <c r="P210" s="9">
        <f t="shared" si="54"/>
        <v>19907.441593426422</v>
      </c>
      <c r="Q210" s="9">
        <f t="shared" si="55"/>
        <v>38860.406691463824</v>
      </c>
      <c r="R210" s="26">
        <f t="shared" si="56"/>
        <v>376938.99174614536</v>
      </c>
      <c r="T210" s="9"/>
      <c r="U210" s="26"/>
      <c r="V210" s="26"/>
      <c r="W210" s="26"/>
      <c r="X210" s="26"/>
      <c r="AB210" s="1">
        <v>207</v>
      </c>
      <c r="AC210" s="26">
        <f t="shared" si="50"/>
        <v>376938.99174614536</v>
      </c>
    </row>
    <row r="211" spans="6:29" x14ac:dyDescent="0.3">
      <c r="F211" s="1">
        <v>208</v>
      </c>
      <c r="G211" s="9">
        <f t="shared" si="51"/>
        <v>376938.99174614536</v>
      </c>
      <c r="H211" s="26">
        <f t="shared" si="46"/>
        <v>4897.3206904075205</v>
      </c>
      <c r="I211" s="26">
        <f t="shared" si="47"/>
        <v>1570.5791322756056</v>
      </c>
      <c r="J211" s="26">
        <f t="shared" si="48"/>
        <v>3326.7415581319146</v>
      </c>
      <c r="K211" s="26">
        <f t="shared" si="49"/>
        <v>373612.25018801342</v>
      </c>
      <c r="M211" s="1">
        <v>208</v>
      </c>
      <c r="N211" s="9">
        <f t="shared" si="52"/>
        <v>412634.57524069166</v>
      </c>
      <c r="O211" s="9">
        <f t="shared" si="53"/>
        <v>58767.848284890242</v>
      </c>
      <c r="P211" s="9">
        <f t="shared" si="54"/>
        <v>19745.523232211992</v>
      </c>
      <c r="Q211" s="9">
        <f t="shared" si="55"/>
        <v>39022.325052678258</v>
      </c>
      <c r="R211" s="26">
        <f t="shared" si="56"/>
        <v>373612.25018801342</v>
      </c>
      <c r="T211" s="9"/>
      <c r="U211" s="26"/>
      <c r="V211" s="26"/>
      <c r="W211" s="26"/>
      <c r="X211" s="26"/>
      <c r="AB211" s="1">
        <v>208</v>
      </c>
      <c r="AC211" s="26">
        <f t="shared" si="50"/>
        <v>373612.25018801342</v>
      </c>
    </row>
    <row r="212" spans="6:29" x14ac:dyDescent="0.3">
      <c r="F212" s="1">
        <v>209</v>
      </c>
      <c r="G212" s="9">
        <f t="shared" si="51"/>
        <v>373612.25018801342</v>
      </c>
      <c r="H212" s="26">
        <f t="shared" si="46"/>
        <v>4897.3206904075205</v>
      </c>
      <c r="I212" s="26">
        <f t="shared" si="47"/>
        <v>1556.7177091167225</v>
      </c>
      <c r="J212" s="26">
        <f t="shared" si="48"/>
        <v>3340.6029812907982</v>
      </c>
      <c r="K212" s="26">
        <f t="shared" si="49"/>
        <v>370271.64720672264</v>
      </c>
      <c r="M212" s="1">
        <v>209</v>
      </c>
      <c r="N212" s="9">
        <f t="shared" si="52"/>
        <v>409456.56528045371</v>
      </c>
      <c r="O212" s="9">
        <f t="shared" si="53"/>
        <v>58767.848284890242</v>
      </c>
      <c r="P212" s="9">
        <f t="shared" si="54"/>
        <v>19582.930211159164</v>
      </c>
      <c r="Q212" s="9">
        <f t="shared" si="55"/>
        <v>39184.918073731082</v>
      </c>
      <c r="R212" s="26">
        <f t="shared" si="56"/>
        <v>370271.64720672264</v>
      </c>
      <c r="T212" s="9"/>
      <c r="U212" s="26"/>
      <c r="V212" s="26"/>
      <c r="W212" s="26"/>
      <c r="X212" s="26"/>
      <c r="AB212" s="1">
        <v>209</v>
      </c>
      <c r="AC212" s="26">
        <f t="shared" si="50"/>
        <v>370271.64720672264</v>
      </c>
    </row>
    <row r="213" spans="6:29" x14ac:dyDescent="0.3">
      <c r="F213" s="1">
        <v>210</v>
      </c>
      <c r="G213" s="9">
        <f t="shared" si="51"/>
        <v>370271.64720672264</v>
      </c>
      <c r="H213" s="26">
        <f t="shared" si="46"/>
        <v>4897.3206904075205</v>
      </c>
      <c r="I213" s="26">
        <f t="shared" si="47"/>
        <v>1542.7985300280111</v>
      </c>
      <c r="J213" s="26">
        <f t="shared" si="48"/>
        <v>3354.5221603795094</v>
      </c>
      <c r="K213" s="26">
        <f t="shared" si="49"/>
        <v>366917.12504634314</v>
      </c>
      <c r="M213" s="1">
        <v>210</v>
      </c>
      <c r="N213" s="9">
        <f t="shared" si="52"/>
        <v>406265.31361204811</v>
      </c>
      <c r="O213" s="9">
        <f t="shared" si="53"/>
        <v>58767.848284890242</v>
      </c>
      <c r="P213" s="9">
        <f t="shared" si="54"/>
        <v>19419.659719185285</v>
      </c>
      <c r="Q213" s="9">
        <f t="shared" si="55"/>
        <v>39348.188565704957</v>
      </c>
      <c r="R213" s="26">
        <f t="shared" si="56"/>
        <v>366917.12504634314</v>
      </c>
      <c r="T213" s="9"/>
      <c r="U213" s="26"/>
      <c r="V213" s="26"/>
      <c r="W213" s="26"/>
      <c r="X213" s="26"/>
      <c r="AB213" s="1">
        <v>210</v>
      </c>
      <c r="AC213" s="26">
        <f t="shared" si="50"/>
        <v>366917.12504634314</v>
      </c>
    </row>
    <row r="214" spans="6:29" x14ac:dyDescent="0.3">
      <c r="F214" s="1">
        <v>211</v>
      </c>
      <c r="G214" s="9">
        <f t="shared" si="51"/>
        <v>366917.12504634314</v>
      </c>
      <c r="H214" s="26">
        <f t="shared" si="46"/>
        <v>4897.3206904075205</v>
      </c>
      <c r="I214" s="26">
        <f t="shared" si="47"/>
        <v>1528.8213543597631</v>
      </c>
      <c r="J214" s="26">
        <f t="shared" si="48"/>
        <v>3368.4993360477574</v>
      </c>
      <c r="K214" s="26">
        <f t="shared" si="49"/>
        <v>363548.6257102954</v>
      </c>
      <c r="M214" s="1">
        <v>211</v>
      </c>
      <c r="N214" s="9">
        <f t="shared" si="52"/>
        <v>403060.76506169076</v>
      </c>
      <c r="O214" s="9">
        <f t="shared" si="53"/>
        <v>58767.848284890242</v>
      </c>
      <c r="P214" s="9">
        <f t="shared" si="54"/>
        <v>19255.708933494847</v>
      </c>
      <c r="Q214" s="9">
        <f t="shared" si="55"/>
        <v>39512.139351395403</v>
      </c>
      <c r="R214" s="26">
        <f t="shared" si="56"/>
        <v>363548.6257102954</v>
      </c>
      <c r="T214" s="9"/>
      <c r="U214" s="26"/>
      <c r="V214" s="26"/>
      <c r="W214" s="26"/>
      <c r="X214" s="26"/>
      <c r="AB214" s="1">
        <v>211</v>
      </c>
      <c r="AC214" s="26">
        <f t="shared" si="50"/>
        <v>363548.6257102954</v>
      </c>
    </row>
    <row r="215" spans="6:29" x14ac:dyDescent="0.3">
      <c r="F215" s="1">
        <v>212</v>
      </c>
      <c r="G215" s="9">
        <f t="shared" si="51"/>
        <v>363548.6257102954</v>
      </c>
      <c r="H215" s="26">
        <f t="shared" si="46"/>
        <v>4897.3206904075205</v>
      </c>
      <c r="I215" s="26">
        <f t="shared" si="47"/>
        <v>1514.7859404595642</v>
      </c>
      <c r="J215" s="26">
        <f t="shared" si="48"/>
        <v>3382.5347499479562</v>
      </c>
      <c r="K215" s="26">
        <f t="shared" si="49"/>
        <v>360166.09096034744</v>
      </c>
      <c r="M215" s="1">
        <v>212</v>
      </c>
      <c r="N215" s="9">
        <f t="shared" si="52"/>
        <v>399842.86422570696</v>
      </c>
      <c r="O215" s="9">
        <f t="shared" si="53"/>
        <v>58767.848284890242</v>
      </c>
      <c r="P215" s="9">
        <f t="shared" si="54"/>
        <v>19091.075019530701</v>
      </c>
      <c r="Q215" s="9">
        <f t="shared" si="55"/>
        <v>39676.773265359545</v>
      </c>
      <c r="R215" s="26">
        <f t="shared" si="56"/>
        <v>360166.09096034744</v>
      </c>
      <c r="T215" s="9"/>
      <c r="U215" s="26"/>
      <c r="V215" s="26"/>
      <c r="W215" s="26"/>
      <c r="X215" s="26"/>
      <c r="AB215" s="1">
        <v>212</v>
      </c>
      <c r="AC215" s="26">
        <f t="shared" si="50"/>
        <v>360166.09096034744</v>
      </c>
    </row>
    <row r="216" spans="6:29" x14ac:dyDescent="0.3">
      <c r="F216" s="1">
        <v>213</v>
      </c>
      <c r="G216" s="9">
        <f t="shared" si="51"/>
        <v>360166.09096034744</v>
      </c>
      <c r="H216" s="26">
        <f t="shared" si="46"/>
        <v>4897.3206904075205</v>
      </c>
      <c r="I216" s="26">
        <f t="shared" si="47"/>
        <v>1500.6920456681144</v>
      </c>
      <c r="J216" s="26">
        <f t="shared" si="48"/>
        <v>3396.6286447394059</v>
      </c>
      <c r="K216" s="26">
        <f t="shared" si="49"/>
        <v>356769.46231560805</v>
      </c>
      <c r="M216" s="1">
        <v>213</v>
      </c>
      <c r="N216" s="9">
        <f t="shared" si="52"/>
        <v>396611.55546957324</v>
      </c>
      <c r="O216" s="9">
        <f t="shared" si="53"/>
        <v>58767.848284890242</v>
      </c>
      <c r="P216" s="9">
        <f t="shared" si="54"/>
        <v>18925.755130925034</v>
      </c>
      <c r="Q216" s="9">
        <f t="shared" si="55"/>
        <v>39842.093153965216</v>
      </c>
      <c r="R216" s="26">
        <f t="shared" si="56"/>
        <v>356769.46231560805</v>
      </c>
      <c r="T216" s="9"/>
      <c r="U216" s="26"/>
      <c r="V216" s="26"/>
      <c r="W216" s="26"/>
      <c r="X216" s="26"/>
      <c r="AB216" s="1">
        <v>213</v>
      </c>
      <c r="AC216" s="26">
        <f t="shared" si="50"/>
        <v>356769.46231560805</v>
      </c>
    </row>
    <row r="217" spans="6:29" x14ac:dyDescent="0.3">
      <c r="F217" s="1">
        <v>214</v>
      </c>
      <c r="G217" s="9">
        <f t="shared" si="51"/>
        <v>356769.46231560805</v>
      </c>
      <c r="H217" s="26">
        <f t="shared" si="46"/>
        <v>4897.3206904075205</v>
      </c>
      <c r="I217" s="26">
        <f t="shared" si="47"/>
        <v>1486.5394263150336</v>
      </c>
      <c r="J217" s="26">
        <f t="shared" si="48"/>
        <v>3410.7812640924867</v>
      </c>
      <c r="K217" s="26">
        <f t="shared" si="49"/>
        <v>353358.68105151557</v>
      </c>
      <c r="M217" s="1">
        <v>214</v>
      </c>
      <c r="N217" s="9">
        <f t="shared" si="52"/>
        <v>393366.78292695561</v>
      </c>
      <c r="O217" s="9">
        <f t="shared" si="53"/>
        <v>58767.848284890242</v>
      </c>
      <c r="P217" s="9">
        <f t="shared" si="54"/>
        <v>18759.746409450181</v>
      </c>
      <c r="Q217" s="9">
        <f t="shared" si="55"/>
        <v>40008.101875440072</v>
      </c>
      <c r="R217" s="26">
        <f t="shared" si="56"/>
        <v>353358.68105151557</v>
      </c>
      <c r="T217" s="9"/>
      <c r="U217" s="26"/>
      <c r="V217" s="26"/>
      <c r="W217" s="26"/>
      <c r="X217" s="26"/>
      <c r="AB217" s="1">
        <v>214</v>
      </c>
      <c r="AC217" s="26">
        <f t="shared" si="50"/>
        <v>353358.68105151557</v>
      </c>
    </row>
    <row r="218" spans="6:29" x14ac:dyDescent="0.3">
      <c r="F218" s="1">
        <v>215</v>
      </c>
      <c r="G218" s="9">
        <f t="shared" si="51"/>
        <v>353358.68105151557</v>
      </c>
      <c r="H218" s="26">
        <f t="shared" si="46"/>
        <v>4897.3206904075205</v>
      </c>
      <c r="I218" s="26">
        <f t="shared" si="47"/>
        <v>1472.3278377146482</v>
      </c>
      <c r="J218" s="26">
        <f t="shared" si="48"/>
        <v>3424.9928526928725</v>
      </c>
      <c r="K218" s="26">
        <f t="shared" si="49"/>
        <v>349933.68819882267</v>
      </c>
      <c r="M218" s="1">
        <v>215</v>
      </c>
      <c r="N218" s="9">
        <f t="shared" si="52"/>
        <v>390108.49049874372</v>
      </c>
      <c r="O218" s="9">
        <f t="shared" si="53"/>
        <v>58767.848284890242</v>
      </c>
      <c r="P218" s="9">
        <f t="shared" si="54"/>
        <v>18593.04598496918</v>
      </c>
      <c r="Q218" s="9">
        <f t="shared" si="55"/>
        <v>40174.802299921073</v>
      </c>
      <c r="R218" s="26">
        <f t="shared" si="56"/>
        <v>349933.68819882267</v>
      </c>
      <c r="T218" s="9"/>
      <c r="U218" s="26"/>
      <c r="V218" s="26"/>
      <c r="W218" s="26"/>
      <c r="X218" s="26"/>
      <c r="AB218" s="1">
        <v>215</v>
      </c>
      <c r="AC218" s="26">
        <f t="shared" si="50"/>
        <v>349933.68819882267</v>
      </c>
    </row>
    <row r="219" spans="6:29" x14ac:dyDescent="0.3">
      <c r="F219" s="1">
        <v>216</v>
      </c>
      <c r="G219" s="9">
        <f t="shared" si="51"/>
        <v>349933.68819882267</v>
      </c>
      <c r="H219" s="26">
        <f t="shared" si="46"/>
        <v>4897.3206904075205</v>
      </c>
      <c r="I219" s="26">
        <f t="shared" si="47"/>
        <v>1458.0570341617611</v>
      </c>
      <c r="J219" s="26">
        <f t="shared" si="48"/>
        <v>3439.2636562457592</v>
      </c>
      <c r="K219" s="26">
        <f t="shared" si="49"/>
        <v>346494.42454257689</v>
      </c>
      <c r="M219" s="1">
        <v>216</v>
      </c>
      <c r="N219" s="9">
        <f t="shared" si="52"/>
        <v>386836.62185208098</v>
      </c>
      <c r="O219" s="9">
        <f t="shared" si="53"/>
        <v>58767.848284890242</v>
      </c>
      <c r="P219" s="9">
        <f t="shared" si="54"/>
        <v>18425.650975386176</v>
      </c>
      <c r="Q219" s="9">
        <f t="shared" si="55"/>
        <v>40342.197309504074</v>
      </c>
      <c r="R219" s="26">
        <f t="shared" si="56"/>
        <v>346494.42454257689</v>
      </c>
      <c r="T219" s="9"/>
      <c r="U219" s="26"/>
      <c r="V219" s="26"/>
      <c r="W219" s="26"/>
      <c r="X219" s="26"/>
      <c r="AB219" s="1">
        <v>216</v>
      </c>
      <c r="AC219" s="26">
        <f t="shared" si="50"/>
        <v>346494.42454257689</v>
      </c>
    </row>
    <row r="220" spans="6:29" x14ac:dyDescent="0.3">
      <c r="F220" s="1">
        <v>217</v>
      </c>
      <c r="G220" s="9">
        <f t="shared" si="51"/>
        <v>346494.42454257689</v>
      </c>
      <c r="H220" s="26">
        <f t="shared" si="46"/>
        <v>4897.3206904075205</v>
      </c>
      <c r="I220" s="26">
        <f t="shared" si="47"/>
        <v>1443.7267689274038</v>
      </c>
      <c r="J220" s="26">
        <f t="shared" si="48"/>
        <v>3453.5939214801165</v>
      </c>
      <c r="K220" s="26">
        <f t="shared" si="49"/>
        <v>343040.83062109677</v>
      </c>
      <c r="M220" s="1">
        <v>217</v>
      </c>
      <c r="N220" s="9">
        <f t="shared" si="52"/>
        <v>383551.12041939044</v>
      </c>
      <c r="O220" s="9">
        <f t="shared" si="53"/>
        <v>58767.848284890242</v>
      </c>
      <c r="P220" s="9">
        <f t="shared" si="54"/>
        <v>18257.558486596576</v>
      </c>
      <c r="Q220" s="9">
        <f t="shared" si="55"/>
        <v>40510.28979829367</v>
      </c>
      <c r="R220" s="26">
        <f t="shared" si="56"/>
        <v>343040.83062109677</v>
      </c>
      <c r="T220" s="9"/>
      <c r="U220" s="26"/>
      <c r="V220" s="26"/>
      <c r="W220" s="26"/>
      <c r="X220" s="26"/>
      <c r="AB220" s="1">
        <v>217</v>
      </c>
      <c r="AC220" s="26">
        <f t="shared" si="50"/>
        <v>343040.83062109677</v>
      </c>
    </row>
    <row r="221" spans="6:29" x14ac:dyDescent="0.3">
      <c r="F221" s="1">
        <v>218</v>
      </c>
      <c r="G221" s="9">
        <f t="shared" si="51"/>
        <v>343040.83062109677</v>
      </c>
      <c r="H221" s="26">
        <f t="shared" si="46"/>
        <v>4897.3206904075205</v>
      </c>
      <c r="I221" s="26">
        <f t="shared" si="47"/>
        <v>1429.3367942545699</v>
      </c>
      <c r="J221" s="26">
        <f t="shared" si="48"/>
        <v>3467.9838961529504</v>
      </c>
      <c r="K221" s="26">
        <f t="shared" si="49"/>
        <v>339572.84672494384</v>
      </c>
      <c r="M221" s="1">
        <v>218</v>
      </c>
      <c r="N221" s="9">
        <f t="shared" si="52"/>
        <v>380251.92939739703</v>
      </c>
      <c r="O221" s="9">
        <f t="shared" si="53"/>
        <v>58767.848284890242</v>
      </c>
      <c r="P221" s="9">
        <f t="shared" si="54"/>
        <v>18088.765612437019</v>
      </c>
      <c r="Q221" s="9">
        <f t="shared" si="55"/>
        <v>40679.082672453231</v>
      </c>
      <c r="R221" s="26">
        <f t="shared" si="56"/>
        <v>339572.84672494384</v>
      </c>
      <c r="T221" s="9"/>
      <c r="U221" s="26"/>
      <c r="V221" s="26"/>
      <c r="W221" s="26"/>
      <c r="X221" s="26"/>
      <c r="AB221" s="1">
        <v>218</v>
      </c>
      <c r="AC221" s="26">
        <f t="shared" si="50"/>
        <v>339572.84672494384</v>
      </c>
    </row>
    <row r="222" spans="6:29" x14ac:dyDescent="0.3">
      <c r="F222" s="1">
        <v>219</v>
      </c>
      <c r="G222" s="9">
        <f t="shared" si="51"/>
        <v>339572.84672494384</v>
      </c>
      <c r="H222" s="26">
        <f t="shared" si="46"/>
        <v>4897.3206904075205</v>
      </c>
      <c r="I222" s="26">
        <f t="shared" si="47"/>
        <v>1414.8868613539325</v>
      </c>
      <c r="J222" s="26">
        <f t="shared" si="48"/>
        <v>3482.4338290535879</v>
      </c>
      <c r="K222" s="26">
        <f t="shared" si="49"/>
        <v>336090.41289589024</v>
      </c>
      <c r="M222" s="1">
        <v>219</v>
      </c>
      <c r="N222" s="9">
        <f t="shared" si="52"/>
        <v>376938.99174614536</v>
      </c>
      <c r="O222" s="9">
        <f t="shared" si="53"/>
        <v>58767.848284890242</v>
      </c>
      <c r="P222" s="9">
        <f t="shared" si="54"/>
        <v>17919.269434635127</v>
      </c>
      <c r="Q222" s="9">
        <f t="shared" si="55"/>
        <v>40848.578850255115</v>
      </c>
      <c r="R222" s="26">
        <f t="shared" si="56"/>
        <v>336090.41289589024</v>
      </c>
      <c r="T222" s="9"/>
      <c r="U222" s="26"/>
      <c r="V222" s="26"/>
      <c r="W222" s="26"/>
      <c r="X222" s="26"/>
      <c r="AB222" s="1">
        <v>219</v>
      </c>
      <c r="AC222" s="26">
        <f t="shared" si="50"/>
        <v>336090.41289589024</v>
      </c>
    </row>
    <row r="223" spans="6:29" x14ac:dyDescent="0.3">
      <c r="F223" s="1">
        <v>220</v>
      </c>
      <c r="G223" s="9">
        <f t="shared" si="51"/>
        <v>336090.41289589024</v>
      </c>
      <c r="H223" s="26">
        <f t="shared" si="46"/>
        <v>4897.3206904075205</v>
      </c>
      <c r="I223" s="26">
        <f t="shared" si="47"/>
        <v>1400.3767203995426</v>
      </c>
      <c r="J223" s="26">
        <f t="shared" si="48"/>
        <v>3496.9439700079779</v>
      </c>
      <c r="K223" s="26">
        <f t="shared" si="49"/>
        <v>332593.46892588225</v>
      </c>
      <c r="M223" s="1">
        <v>220</v>
      </c>
      <c r="N223" s="9">
        <f t="shared" si="52"/>
        <v>373612.25018801342</v>
      </c>
      <c r="O223" s="9">
        <f t="shared" si="53"/>
        <v>58767.848284890242</v>
      </c>
      <c r="P223" s="9">
        <f t="shared" si="54"/>
        <v>17749.067022759067</v>
      </c>
      <c r="Q223" s="9">
        <f t="shared" si="55"/>
        <v>41018.781262131175</v>
      </c>
      <c r="R223" s="26">
        <f t="shared" si="56"/>
        <v>332593.46892588225</v>
      </c>
      <c r="T223" s="9"/>
      <c r="U223" s="26"/>
      <c r="V223" s="26"/>
      <c r="W223" s="26"/>
      <c r="X223" s="26"/>
      <c r="AB223" s="1">
        <v>220</v>
      </c>
      <c r="AC223" s="26">
        <f t="shared" si="50"/>
        <v>332593.46892588225</v>
      </c>
    </row>
    <row r="224" spans="6:29" x14ac:dyDescent="0.3">
      <c r="F224" s="1">
        <v>221</v>
      </c>
      <c r="G224" s="9">
        <f t="shared" si="51"/>
        <v>332593.46892588225</v>
      </c>
      <c r="H224" s="26">
        <f t="shared" si="46"/>
        <v>4897.3206904075205</v>
      </c>
      <c r="I224" s="26">
        <f t="shared" si="47"/>
        <v>1385.8061205245094</v>
      </c>
      <c r="J224" s="26">
        <f t="shared" si="48"/>
        <v>3511.5145698830111</v>
      </c>
      <c r="K224" s="26">
        <f t="shared" si="49"/>
        <v>329081.95435599925</v>
      </c>
      <c r="M224" s="1">
        <v>221</v>
      </c>
      <c r="N224" s="9">
        <f t="shared" si="52"/>
        <v>370271.64720672264</v>
      </c>
      <c r="O224" s="9">
        <f t="shared" si="53"/>
        <v>58767.848284890242</v>
      </c>
      <c r="P224" s="9">
        <f t="shared" si="54"/>
        <v>17578.155434166853</v>
      </c>
      <c r="Q224" s="9">
        <f t="shared" si="55"/>
        <v>41189.692850723382</v>
      </c>
      <c r="R224" s="26">
        <f t="shared" si="56"/>
        <v>329081.95435599925</v>
      </c>
      <c r="T224" s="9"/>
      <c r="U224" s="26"/>
      <c r="V224" s="26"/>
      <c r="W224" s="26"/>
      <c r="X224" s="26"/>
      <c r="AB224" s="1">
        <v>221</v>
      </c>
      <c r="AC224" s="26">
        <f t="shared" si="50"/>
        <v>329081.95435599925</v>
      </c>
    </row>
    <row r="225" spans="6:29" x14ac:dyDescent="0.3">
      <c r="F225" s="1">
        <v>222</v>
      </c>
      <c r="G225" s="9">
        <f t="shared" si="51"/>
        <v>329081.95435599925</v>
      </c>
      <c r="H225" s="26">
        <f t="shared" si="46"/>
        <v>4897.3206904075205</v>
      </c>
      <c r="I225" s="26">
        <f t="shared" si="47"/>
        <v>1371.1748098166636</v>
      </c>
      <c r="J225" s="26">
        <f t="shared" si="48"/>
        <v>3526.1458805908569</v>
      </c>
      <c r="K225" s="26">
        <f t="shared" si="49"/>
        <v>325555.80847540841</v>
      </c>
      <c r="M225" s="1">
        <v>222</v>
      </c>
      <c r="N225" s="9">
        <f t="shared" si="52"/>
        <v>366917.12504634314</v>
      </c>
      <c r="O225" s="9">
        <f t="shared" si="53"/>
        <v>58767.848284890242</v>
      </c>
      <c r="P225" s="9">
        <f t="shared" si="54"/>
        <v>17406.531713955508</v>
      </c>
      <c r="Q225" s="9">
        <f t="shared" si="55"/>
        <v>41361.31657093473</v>
      </c>
      <c r="R225" s="26">
        <f t="shared" si="56"/>
        <v>325555.80847540841</v>
      </c>
      <c r="T225" s="9"/>
      <c r="U225" s="26"/>
      <c r="V225" s="26"/>
      <c r="W225" s="26"/>
      <c r="X225" s="26"/>
      <c r="AB225" s="1">
        <v>222</v>
      </c>
      <c r="AC225" s="26">
        <f t="shared" si="50"/>
        <v>325555.80847540841</v>
      </c>
    </row>
    <row r="226" spans="6:29" x14ac:dyDescent="0.3">
      <c r="F226" s="1">
        <v>223</v>
      </c>
      <c r="G226" s="9">
        <f t="shared" si="51"/>
        <v>325555.80847540841</v>
      </c>
      <c r="H226" s="26">
        <f t="shared" si="46"/>
        <v>4897.3206904075205</v>
      </c>
      <c r="I226" s="26">
        <f t="shared" si="47"/>
        <v>1356.4825353142016</v>
      </c>
      <c r="J226" s="26">
        <f t="shared" si="48"/>
        <v>3540.8381550933191</v>
      </c>
      <c r="K226" s="26">
        <f t="shared" si="49"/>
        <v>322014.9703203151</v>
      </c>
      <c r="M226" s="1">
        <v>223</v>
      </c>
      <c r="N226" s="9">
        <f t="shared" si="52"/>
        <v>363548.6257102954</v>
      </c>
      <c r="O226" s="9">
        <f t="shared" si="53"/>
        <v>58767.848284890242</v>
      </c>
      <c r="P226" s="9">
        <f t="shared" si="54"/>
        <v>17234.192894909946</v>
      </c>
      <c r="Q226" s="9">
        <f t="shared" si="55"/>
        <v>41533.655389980297</v>
      </c>
      <c r="R226" s="26">
        <f t="shared" si="56"/>
        <v>322014.9703203151</v>
      </c>
      <c r="T226" s="9"/>
      <c r="U226" s="26"/>
      <c r="V226" s="26"/>
      <c r="W226" s="26"/>
      <c r="X226" s="26"/>
      <c r="AB226" s="1">
        <v>223</v>
      </c>
      <c r="AC226" s="26">
        <f t="shared" si="50"/>
        <v>322014.9703203151</v>
      </c>
    </row>
    <row r="227" spans="6:29" x14ac:dyDescent="0.3">
      <c r="F227" s="1">
        <v>224</v>
      </c>
      <c r="G227" s="9">
        <f t="shared" si="51"/>
        <v>322014.9703203151</v>
      </c>
      <c r="H227" s="26">
        <f t="shared" si="46"/>
        <v>4897.3206904075205</v>
      </c>
      <c r="I227" s="26">
        <f t="shared" si="47"/>
        <v>1341.7290430013129</v>
      </c>
      <c r="J227" s="26">
        <f t="shared" si="48"/>
        <v>3555.5916474062078</v>
      </c>
      <c r="K227" s="26">
        <f t="shared" si="49"/>
        <v>318459.37867290888</v>
      </c>
      <c r="M227" s="1">
        <v>224</v>
      </c>
      <c r="N227" s="9">
        <f t="shared" si="52"/>
        <v>360166.09096034744</v>
      </c>
      <c r="O227" s="9">
        <f t="shared" si="53"/>
        <v>58767.848284890242</v>
      </c>
      <c r="P227" s="9">
        <f t="shared" si="54"/>
        <v>17061.135997451696</v>
      </c>
      <c r="Q227" s="9">
        <f t="shared" si="55"/>
        <v>41706.712287438553</v>
      </c>
      <c r="R227" s="26">
        <f t="shared" si="56"/>
        <v>318459.37867290888</v>
      </c>
      <c r="T227" s="9"/>
      <c r="U227" s="26"/>
      <c r="V227" s="26"/>
      <c r="W227" s="26"/>
      <c r="X227" s="26"/>
      <c r="AB227" s="1">
        <v>224</v>
      </c>
      <c r="AC227" s="26">
        <f t="shared" si="50"/>
        <v>318459.37867290888</v>
      </c>
    </row>
    <row r="228" spans="6:29" x14ac:dyDescent="0.3">
      <c r="F228" s="1">
        <v>225</v>
      </c>
      <c r="G228" s="9">
        <f t="shared" si="51"/>
        <v>318459.37867290888</v>
      </c>
      <c r="H228" s="26">
        <f t="shared" si="46"/>
        <v>4897.3206904075205</v>
      </c>
      <c r="I228" s="26">
        <f t="shared" si="47"/>
        <v>1326.914077803787</v>
      </c>
      <c r="J228" s="26">
        <f t="shared" si="48"/>
        <v>3570.4066126037333</v>
      </c>
      <c r="K228" s="26">
        <f t="shared" si="49"/>
        <v>314888.97206030512</v>
      </c>
      <c r="M228" s="1">
        <v>225</v>
      </c>
      <c r="N228" s="9">
        <f t="shared" si="52"/>
        <v>356769.46231560805</v>
      </c>
      <c r="O228" s="9">
        <f t="shared" si="53"/>
        <v>58767.848284890242</v>
      </c>
      <c r="P228" s="9">
        <f t="shared" si="54"/>
        <v>16887.358029587365</v>
      </c>
      <c r="Q228" s="9">
        <f t="shared" si="55"/>
        <v>41880.490255302888</v>
      </c>
      <c r="R228" s="26">
        <f t="shared" si="56"/>
        <v>314888.97206030512</v>
      </c>
      <c r="T228" s="9"/>
      <c r="U228" s="26"/>
      <c r="V228" s="26"/>
      <c r="W228" s="26"/>
      <c r="X228" s="26"/>
      <c r="AB228" s="1">
        <v>225</v>
      </c>
      <c r="AC228" s="26">
        <f t="shared" si="50"/>
        <v>314888.97206030512</v>
      </c>
    </row>
    <row r="229" spans="6:29" x14ac:dyDescent="0.3">
      <c r="F229" s="1">
        <v>226</v>
      </c>
      <c r="G229" s="9">
        <f t="shared" si="51"/>
        <v>314888.97206030512</v>
      </c>
      <c r="H229" s="26">
        <f t="shared" si="46"/>
        <v>4897.3206904075205</v>
      </c>
      <c r="I229" s="26">
        <f t="shared" si="47"/>
        <v>1312.0373835846046</v>
      </c>
      <c r="J229" s="26">
        <f t="shared" si="48"/>
        <v>3585.2833068229156</v>
      </c>
      <c r="K229" s="26">
        <f t="shared" si="49"/>
        <v>311303.68875348219</v>
      </c>
      <c r="M229" s="1">
        <v>226</v>
      </c>
      <c r="N229" s="9">
        <f t="shared" si="52"/>
        <v>353358.68105151557</v>
      </c>
      <c r="O229" s="9">
        <f t="shared" si="53"/>
        <v>58767.848284890242</v>
      </c>
      <c r="P229" s="9">
        <f t="shared" si="54"/>
        <v>16712.855986856939</v>
      </c>
      <c r="Q229" s="9">
        <f t="shared" si="55"/>
        <v>42054.992298033314</v>
      </c>
      <c r="R229" s="26">
        <f t="shared" si="56"/>
        <v>311303.68875348219</v>
      </c>
      <c r="T229" s="9"/>
      <c r="U229" s="26"/>
      <c r="V229" s="26"/>
      <c r="W229" s="26"/>
      <c r="X229" s="26"/>
      <c r="AB229" s="1">
        <v>226</v>
      </c>
      <c r="AC229" s="26">
        <f t="shared" si="50"/>
        <v>311303.68875348219</v>
      </c>
    </row>
    <row r="230" spans="6:29" x14ac:dyDescent="0.3">
      <c r="F230" s="1">
        <v>227</v>
      </c>
      <c r="G230" s="9">
        <f t="shared" si="51"/>
        <v>311303.68875348219</v>
      </c>
      <c r="H230" s="26">
        <f t="shared" si="46"/>
        <v>4897.3206904075205</v>
      </c>
      <c r="I230" s="26">
        <f t="shared" si="47"/>
        <v>1297.0987031395091</v>
      </c>
      <c r="J230" s="26">
        <f t="shared" si="48"/>
        <v>3600.2219872680116</v>
      </c>
      <c r="K230" s="26">
        <f t="shared" si="49"/>
        <v>307703.46676621417</v>
      </c>
      <c r="M230" s="1">
        <v>227</v>
      </c>
      <c r="N230" s="9">
        <f t="shared" si="52"/>
        <v>349933.68819882267</v>
      </c>
      <c r="O230" s="9">
        <f t="shared" si="53"/>
        <v>58767.848284890242</v>
      </c>
      <c r="P230" s="9">
        <f t="shared" si="54"/>
        <v>16537.626852281799</v>
      </c>
      <c r="Q230" s="9">
        <f t="shared" si="55"/>
        <v>42230.22143260845</v>
      </c>
      <c r="R230" s="26">
        <f t="shared" si="56"/>
        <v>307703.46676621417</v>
      </c>
      <c r="T230" s="9"/>
      <c r="U230" s="26"/>
      <c r="V230" s="26"/>
      <c r="W230" s="26"/>
      <c r="X230" s="26"/>
      <c r="AB230" s="1">
        <v>227</v>
      </c>
      <c r="AC230" s="26">
        <f t="shared" si="50"/>
        <v>307703.46676621417</v>
      </c>
    </row>
    <row r="231" spans="6:29" x14ac:dyDescent="0.3">
      <c r="F231" s="1">
        <v>228</v>
      </c>
      <c r="G231" s="9">
        <f t="shared" si="51"/>
        <v>307703.46676621417</v>
      </c>
      <c r="H231" s="26">
        <f t="shared" si="46"/>
        <v>4897.3206904075205</v>
      </c>
      <c r="I231" s="26">
        <f t="shared" si="47"/>
        <v>1282.097778192559</v>
      </c>
      <c r="J231" s="26">
        <f t="shared" si="48"/>
        <v>3615.2229122149615</v>
      </c>
      <c r="K231" s="26">
        <f t="shared" si="49"/>
        <v>304088.24385399919</v>
      </c>
      <c r="M231" s="1">
        <v>228</v>
      </c>
      <c r="N231" s="9">
        <f t="shared" si="52"/>
        <v>346494.42454257689</v>
      </c>
      <c r="O231" s="9">
        <f t="shared" si="53"/>
        <v>58767.848284890242</v>
      </c>
      <c r="P231" s="9">
        <f t="shared" si="54"/>
        <v>16361.667596312596</v>
      </c>
      <c r="Q231" s="9">
        <f t="shared" si="55"/>
        <v>42406.180688577646</v>
      </c>
      <c r="R231" s="26">
        <f t="shared" si="56"/>
        <v>304088.24385399919</v>
      </c>
      <c r="T231" s="9"/>
      <c r="U231" s="26"/>
      <c r="V231" s="26"/>
      <c r="W231" s="26"/>
      <c r="X231" s="26"/>
      <c r="AB231" s="1">
        <v>228</v>
      </c>
      <c r="AC231" s="26">
        <f t="shared" si="50"/>
        <v>304088.24385399919</v>
      </c>
    </row>
    <row r="232" spans="6:29" x14ac:dyDescent="0.3">
      <c r="F232" s="1">
        <v>229</v>
      </c>
      <c r="G232" s="9">
        <f t="shared" si="51"/>
        <v>304088.24385399919</v>
      </c>
      <c r="H232" s="26">
        <f t="shared" si="46"/>
        <v>4897.3206904075205</v>
      </c>
      <c r="I232" s="26">
        <f t="shared" si="47"/>
        <v>1267.0343493916632</v>
      </c>
      <c r="J232" s="26">
        <f t="shared" si="48"/>
        <v>3630.286341015857</v>
      </c>
      <c r="K232" s="26">
        <f t="shared" si="49"/>
        <v>300457.95751298335</v>
      </c>
      <c r="M232" s="1">
        <v>229</v>
      </c>
      <c r="N232" s="9">
        <f t="shared" si="52"/>
        <v>343040.83062109677</v>
      </c>
      <c r="O232" s="9">
        <f t="shared" si="53"/>
        <v>58767.848284890242</v>
      </c>
      <c r="P232" s="9">
        <f t="shared" si="54"/>
        <v>16184.975176776856</v>
      </c>
      <c r="Q232" s="9">
        <f t="shared" si="55"/>
        <v>42582.873108113388</v>
      </c>
      <c r="R232" s="26">
        <f t="shared" si="56"/>
        <v>300457.95751298335</v>
      </c>
      <c r="T232" s="9"/>
      <c r="U232" s="26"/>
      <c r="V232" s="26"/>
      <c r="W232" s="26"/>
      <c r="X232" s="26"/>
      <c r="AB232" s="1">
        <v>229</v>
      </c>
      <c r="AC232" s="26">
        <f t="shared" si="50"/>
        <v>300457.95751298335</v>
      </c>
    </row>
    <row r="233" spans="6:29" x14ac:dyDescent="0.3">
      <c r="F233" s="1">
        <v>230</v>
      </c>
      <c r="G233" s="9">
        <f t="shared" si="51"/>
        <v>300457.95751298335</v>
      </c>
      <c r="H233" s="26">
        <f t="shared" si="46"/>
        <v>4897.3206904075205</v>
      </c>
      <c r="I233" s="26">
        <f t="shared" si="47"/>
        <v>1251.9081563040972</v>
      </c>
      <c r="J233" s="26">
        <f t="shared" si="48"/>
        <v>3645.4125341034232</v>
      </c>
      <c r="K233" s="26">
        <f t="shared" si="49"/>
        <v>296812.54497887992</v>
      </c>
      <c r="M233" s="1">
        <v>230</v>
      </c>
      <c r="N233" s="9">
        <f t="shared" si="52"/>
        <v>339572.84672494384</v>
      </c>
      <c r="O233" s="9">
        <f t="shared" si="53"/>
        <v>58767.848284890242</v>
      </c>
      <c r="P233" s="9">
        <f t="shared" si="54"/>
        <v>16007.54653882638</v>
      </c>
      <c r="Q233" s="9">
        <f t="shared" si="55"/>
        <v>42760.301746063866</v>
      </c>
      <c r="R233" s="26">
        <f t="shared" si="56"/>
        <v>296812.54497887992</v>
      </c>
      <c r="T233" s="9"/>
      <c r="U233" s="26"/>
      <c r="V233" s="26"/>
      <c r="W233" s="26"/>
      <c r="X233" s="26"/>
      <c r="AB233" s="1">
        <v>230</v>
      </c>
      <c r="AC233" s="26">
        <f t="shared" si="50"/>
        <v>296812.54497887992</v>
      </c>
    </row>
    <row r="234" spans="6:29" x14ac:dyDescent="0.3">
      <c r="F234" s="1">
        <v>231</v>
      </c>
      <c r="G234" s="9">
        <f t="shared" si="51"/>
        <v>296812.54497887992</v>
      </c>
      <c r="H234" s="26">
        <f t="shared" si="46"/>
        <v>4897.3206904075205</v>
      </c>
      <c r="I234" s="26">
        <f t="shared" si="47"/>
        <v>1236.7189374119996</v>
      </c>
      <c r="J234" s="26">
        <f t="shared" si="48"/>
        <v>3660.6017529955207</v>
      </c>
      <c r="K234" s="26">
        <f t="shared" si="49"/>
        <v>293151.9432258844</v>
      </c>
      <c r="M234" s="1">
        <v>231</v>
      </c>
      <c r="N234" s="9">
        <f t="shared" si="52"/>
        <v>336090.41289589024</v>
      </c>
      <c r="O234" s="9">
        <f t="shared" si="53"/>
        <v>58767.848284890242</v>
      </c>
      <c r="P234" s="9">
        <f t="shared" si="54"/>
        <v>15829.378614884448</v>
      </c>
      <c r="Q234" s="9">
        <f t="shared" si="55"/>
        <v>42938.46967000579</v>
      </c>
      <c r="R234" s="26">
        <f t="shared" si="56"/>
        <v>293151.9432258844</v>
      </c>
      <c r="T234" s="9"/>
      <c r="U234" s="26"/>
      <c r="V234" s="26"/>
      <c r="W234" s="26"/>
      <c r="X234" s="26"/>
      <c r="AB234" s="1">
        <v>231</v>
      </c>
      <c r="AC234" s="26">
        <f t="shared" si="50"/>
        <v>293151.9432258844</v>
      </c>
    </row>
    <row r="235" spans="6:29" x14ac:dyDescent="0.3">
      <c r="F235" s="1">
        <v>232</v>
      </c>
      <c r="G235" s="9">
        <f t="shared" si="51"/>
        <v>293151.9432258844</v>
      </c>
      <c r="H235" s="26">
        <f t="shared" si="46"/>
        <v>4897.3206904075205</v>
      </c>
      <c r="I235" s="26">
        <f t="shared" si="47"/>
        <v>1221.4664301078517</v>
      </c>
      <c r="J235" s="26">
        <f t="shared" si="48"/>
        <v>3675.8542602996686</v>
      </c>
      <c r="K235" s="26">
        <f t="shared" si="49"/>
        <v>289476.08896558476</v>
      </c>
      <c r="M235" s="1">
        <v>232</v>
      </c>
      <c r="N235" s="9">
        <f t="shared" si="52"/>
        <v>332593.46892588225</v>
      </c>
      <c r="O235" s="9">
        <f t="shared" si="53"/>
        <v>58767.848284890242</v>
      </c>
      <c r="P235" s="9">
        <f t="shared" si="54"/>
        <v>15650.468324592759</v>
      </c>
      <c r="Q235" s="9">
        <f t="shared" si="55"/>
        <v>43117.379960297483</v>
      </c>
      <c r="R235" s="26">
        <f t="shared" si="56"/>
        <v>289476.08896558476</v>
      </c>
      <c r="T235" s="9"/>
      <c r="U235" s="26"/>
      <c r="V235" s="26"/>
      <c r="W235" s="26"/>
      <c r="X235" s="26"/>
      <c r="AB235" s="1">
        <v>232</v>
      </c>
      <c r="AC235" s="26">
        <f t="shared" si="50"/>
        <v>289476.08896558476</v>
      </c>
    </row>
    <row r="236" spans="6:29" x14ac:dyDescent="0.3">
      <c r="F236" s="1">
        <v>233</v>
      </c>
      <c r="G236" s="9">
        <f t="shared" si="51"/>
        <v>289476.08896558476</v>
      </c>
      <c r="H236" s="26">
        <f t="shared" si="46"/>
        <v>4897.3206904075205</v>
      </c>
      <c r="I236" s="26">
        <f t="shared" si="47"/>
        <v>1206.1503706899364</v>
      </c>
      <c r="J236" s="26">
        <f t="shared" si="48"/>
        <v>3691.1703197175839</v>
      </c>
      <c r="K236" s="26">
        <f t="shared" si="49"/>
        <v>285784.91864586715</v>
      </c>
      <c r="M236" s="1">
        <v>233</v>
      </c>
      <c r="N236" s="9">
        <f t="shared" si="52"/>
        <v>329081.95435599925</v>
      </c>
      <c r="O236" s="9">
        <f t="shared" si="53"/>
        <v>58767.848284890242</v>
      </c>
      <c r="P236" s="9">
        <f t="shared" si="54"/>
        <v>15470.812574758185</v>
      </c>
      <c r="Q236" s="9">
        <f t="shared" si="55"/>
        <v>43297.035710132055</v>
      </c>
      <c r="R236" s="26">
        <f t="shared" si="56"/>
        <v>285784.91864586715</v>
      </c>
      <c r="T236" s="9"/>
      <c r="U236" s="26"/>
      <c r="V236" s="26"/>
      <c r="W236" s="26"/>
      <c r="X236" s="26"/>
      <c r="AB236" s="1">
        <v>233</v>
      </c>
      <c r="AC236" s="26">
        <f t="shared" si="50"/>
        <v>285784.91864586715</v>
      </c>
    </row>
    <row r="237" spans="6:29" x14ac:dyDescent="0.3">
      <c r="F237" s="1">
        <v>234</v>
      </c>
      <c r="G237" s="9">
        <f t="shared" si="51"/>
        <v>285784.91864586715</v>
      </c>
      <c r="H237" s="26">
        <f t="shared" si="46"/>
        <v>4897.3206904075205</v>
      </c>
      <c r="I237" s="26">
        <f t="shared" si="47"/>
        <v>1190.7704943577799</v>
      </c>
      <c r="J237" s="26">
        <f t="shared" si="48"/>
        <v>3706.5501960497404</v>
      </c>
      <c r="K237" s="26">
        <f t="shared" si="49"/>
        <v>282078.36844981741</v>
      </c>
      <c r="M237" s="1">
        <v>234</v>
      </c>
      <c r="N237" s="9">
        <f t="shared" si="52"/>
        <v>325555.80847540841</v>
      </c>
      <c r="O237" s="9">
        <f t="shared" si="53"/>
        <v>58767.848284890242</v>
      </c>
      <c r="P237" s="9">
        <f t="shared" si="54"/>
        <v>15290.4082592993</v>
      </c>
      <c r="Q237" s="9">
        <f t="shared" si="55"/>
        <v>43477.440025590942</v>
      </c>
      <c r="R237" s="26">
        <f t="shared" si="56"/>
        <v>282078.36844981741</v>
      </c>
      <c r="T237" s="9"/>
      <c r="U237" s="26"/>
      <c r="V237" s="26"/>
      <c r="W237" s="26"/>
      <c r="X237" s="26"/>
      <c r="AB237" s="1">
        <v>234</v>
      </c>
      <c r="AC237" s="26">
        <f t="shared" si="50"/>
        <v>282078.36844981741</v>
      </c>
    </row>
    <row r="238" spans="6:29" x14ac:dyDescent="0.3">
      <c r="F238" s="1">
        <v>235</v>
      </c>
      <c r="G238" s="9">
        <f t="shared" si="51"/>
        <v>282078.36844981741</v>
      </c>
      <c r="H238" s="26">
        <f t="shared" si="46"/>
        <v>4897.3206904075205</v>
      </c>
      <c r="I238" s="26">
        <f t="shared" si="47"/>
        <v>1175.3265352075725</v>
      </c>
      <c r="J238" s="26">
        <f t="shared" si="48"/>
        <v>3721.9941551999482</v>
      </c>
      <c r="K238" s="26">
        <f t="shared" si="49"/>
        <v>278356.37429461745</v>
      </c>
      <c r="M238" s="1">
        <v>235</v>
      </c>
      <c r="N238" s="9">
        <f t="shared" si="52"/>
        <v>322014.9703203151</v>
      </c>
      <c r="O238" s="9">
        <f t="shared" si="53"/>
        <v>58767.848284890242</v>
      </c>
      <c r="P238" s="9">
        <f t="shared" si="54"/>
        <v>15109.252259192672</v>
      </c>
      <c r="Q238" s="9">
        <f t="shared" si="55"/>
        <v>43658.596025697574</v>
      </c>
      <c r="R238" s="26">
        <f t="shared" si="56"/>
        <v>278356.37429461745</v>
      </c>
      <c r="T238" s="9"/>
      <c r="U238" s="26"/>
      <c r="V238" s="26"/>
      <c r="W238" s="26"/>
      <c r="X238" s="26"/>
      <c r="AB238" s="1">
        <v>235</v>
      </c>
      <c r="AC238" s="26">
        <f t="shared" si="50"/>
        <v>278356.37429461745</v>
      </c>
    </row>
    <row r="239" spans="6:29" x14ac:dyDescent="0.3">
      <c r="F239" s="1">
        <v>236</v>
      </c>
      <c r="G239" s="9">
        <f t="shared" si="51"/>
        <v>278356.37429461745</v>
      </c>
      <c r="H239" s="26">
        <f t="shared" si="46"/>
        <v>4897.3206904075205</v>
      </c>
      <c r="I239" s="26">
        <f t="shared" si="47"/>
        <v>1159.8182262275727</v>
      </c>
      <c r="J239" s="26">
        <f t="shared" si="48"/>
        <v>3737.5024641799478</v>
      </c>
      <c r="K239" s="26">
        <f t="shared" si="49"/>
        <v>274618.87183043751</v>
      </c>
      <c r="M239" s="1">
        <v>236</v>
      </c>
      <c r="N239" s="9">
        <f t="shared" si="52"/>
        <v>318459.37867290888</v>
      </c>
      <c r="O239" s="9">
        <f t="shared" si="53"/>
        <v>58767.848284890242</v>
      </c>
      <c r="P239" s="9">
        <f t="shared" si="54"/>
        <v>14927.341442418932</v>
      </c>
      <c r="Q239" s="9">
        <f t="shared" si="55"/>
        <v>43840.50684247131</v>
      </c>
      <c r="R239" s="26">
        <f t="shared" si="56"/>
        <v>274618.87183043751</v>
      </c>
      <c r="T239" s="9"/>
      <c r="U239" s="26"/>
      <c r="V239" s="26"/>
      <c r="W239" s="26"/>
      <c r="X239" s="26"/>
      <c r="AB239" s="1">
        <v>236</v>
      </c>
      <c r="AC239" s="26">
        <f t="shared" si="50"/>
        <v>274618.87183043751</v>
      </c>
    </row>
    <row r="240" spans="6:29" x14ac:dyDescent="0.3">
      <c r="F240" s="1">
        <v>237</v>
      </c>
      <c r="G240" s="9">
        <f t="shared" si="51"/>
        <v>274618.87183043751</v>
      </c>
      <c r="H240" s="26">
        <f t="shared" si="46"/>
        <v>4897.3206904075205</v>
      </c>
      <c r="I240" s="26">
        <f t="shared" si="47"/>
        <v>1144.2452992934896</v>
      </c>
      <c r="J240" s="26">
        <f t="shared" si="48"/>
        <v>3753.0753911140309</v>
      </c>
      <c r="K240" s="26">
        <f t="shared" si="49"/>
        <v>270865.79643932346</v>
      </c>
      <c r="M240" s="1">
        <v>237</v>
      </c>
      <c r="N240" s="9">
        <f t="shared" si="52"/>
        <v>314888.97206030512</v>
      </c>
      <c r="O240" s="9">
        <f t="shared" si="53"/>
        <v>58767.848284890242</v>
      </c>
      <c r="P240" s="9">
        <f t="shared" si="54"/>
        <v>14744.672663908634</v>
      </c>
      <c r="Q240" s="9">
        <f t="shared" si="55"/>
        <v>44023.175620981609</v>
      </c>
      <c r="R240" s="26">
        <f t="shared" si="56"/>
        <v>270865.79643932346</v>
      </c>
      <c r="T240" s="9"/>
      <c r="U240" s="26"/>
      <c r="V240" s="26"/>
      <c r="W240" s="26"/>
      <c r="X240" s="26"/>
      <c r="AB240" s="1">
        <v>237</v>
      </c>
      <c r="AC240" s="26">
        <f t="shared" si="50"/>
        <v>270865.79643932346</v>
      </c>
    </row>
    <row r="241" spans="6:29" x14ac:dyDescent="0.3">
      <c r="F241" s="1">
        <v>238</v>
      </c>
      <c r="G241" s="9">
        <f t="shared" si="51"/>
        <v>270865.79643932346</v>
      </c>
      <c r="H241" s="26">
        <f t="shared" si="46"/>
        <v>4897.3206904075205</v>
      </c>
      <c r="I241" s="26">
        <f t="shared" si="47"/>
        <v>1128.6074851638477</v>
      </c>
      <c r="J241" s="26">
        <f t="shared" si="48"/>
        <v>3768.7132052436727</v>
      </c>
      <c r="K241" s="26">
        <f t="shared" si="49"/>
        <v>267097.08323407976</v>
      </c>
      <c r="M241" s="1">
        <v>238</v>
      </c>
      <c r="N241" s="9">
        <f t="shared" si="52"/>
        <v>311303.68875348219</v>
      </c>
      <c r="O241" s="9">
        <f t="shared" si="53"/>
        <v>58767.848284890242</v>
      </c>
      <c r="P241" s="9">
        <f t="shared" si="54"/>
        <v>14561.242765487877</v>
      </c>
      <c r="Q241" s="9">
        <f t="shared" si="55"/>
        <v>44206.605519402372</v>
      </c>
      <c r="R241" s="26">
        <f t="shared" si="56"/>
        <v>267097.08323407976</v>
      </c>
      <c r="T241" s="9"/>
      <c r="U241" s="26"/>
      <c r="V241" s="26"/>
      <c r="W241" s="26"/>
      <c r="X241" s="26"/>
      <c r="AB241" s="1">
        <v>238</v>
      </c>
      <c r="AC241" s="26">
        <f t="shared" si="50"/>
        <v>267097.08323407976</v>
      </c>
    </row>
    <row r="242" spans="6:29" x14ac:dyDescent="0.3">
      <c r="F242" s="1">
        <v>239</v>
      </c>
      <c r="G242" s="9">
        <f t="shared" si="51"/>
        <v>267097.08323407976</v>
      </c>
      <c r="H242" s="26">
        <f t="shared" si="46"/>
        <v>4897.3206904075205</v>
      </c>
      <c r="I242" s="26">
        <f t="shared" si="47"/>
        <v>1112.9045134753324</v>
      </c>
      <c r="J242" s="26">
        <f t="shared" si="48"/>
        <v>3784.4161769321881</v>
      </c>
      <c r="K242" s="26">
        <f t="shared" si="49"/>
        <v>263312.6670571476</v>
      </c>
      <c r="M242" s="1">
        <v>239</v>
      </c>
      <c r="N242" s="9">
        <f t="shared" si="52"/>
        <v>307703.46676621417</v>
      </c>
      <c r="O242" s="9">
        <f t="shared" si="53"/>
        <v>58767.848284890242</v>
      </c>
      <c r="P242" s="9">
        <f t="shared" si="54"/>
        <v>14377.048575823701</v>
      </c>
      <c r="Q242" s="9">
        <f t="shared" si="55"/>
        <v>44390.799709066545</v>
      </c>
      <c r="R242" s="26">
        <f t="shared" si="56"/>
        <v>263312.6670571476</v>
      </c>
      <c r="T242" s="9"/>
      <c r="U242" s="26"/>
      <c r="V242" s="26"/>
      <c r="W242" s="26"/>
      <c r="X242" s="26"/>
      <c r="AB242" s="1">
        <v>239</v>
      </c>
      <c r="AC242" s="26">
        <f t="shared" si="50"/>
        <v>263312.6670571476</v>
      </c>
    </row>
    <row r="243" spans="6:29" x14ac:dyDescent="0.3">
      <c r="F243" s="1">
        <v>240</v>
      </c>
      <c r="G243" s="9">
        <f t="shared" si="51"/>
        <v>263312.6670571476</v>
      </c>
      <c r="H243" s="26">
        <f t="shared" si="46"/>
        <v>4897.3206904075205</v>
      </c>
      <c r="I243" s="26">
        <f t="shared" si="47"/>
        <v>1097.1361127381149</v>
      </c>
      <c r="J243" s="26">
        <f t="shared" si="48"/>
        <v>3800.1845776694054</v>
      </c>
      <c r="K243" s="26">
        <f t="shared" si="49"/>
        <v>259512.4824794782</v>
      </c>
      <c r="M243" s="1">
        <v>240</v>
      </c>
      <c r="N243" s="9">
        <f t="shared" si="52"/>
        <v>304088.24385399919</v>
      </c>
      <c r="O243" s="9">
        <f t="shared" si="53"/>
        <v>58767.848284890242</v>
      </c>
      <c r="P243" s="9">
        <f t="shared" si="54"/>
        <v>14192.086910369258</v>
      </c>
      <c r="Q243" s="9">
        <f t="shared" si="55"/>
        <v>44575.761374520982</v>
      </c>
      <c r="R243" s="26">
        <f t="shared" si="56"/>
        <v>259512.4824794782</v>
      </c>
      <c r="T243" s="9"/>
      <c r="U243" s="26"/>
      <c r="V243" s="26"/>
      <c r="W243" s="26"/>
      <c r="X243" s="26"/>
      <c r="AB243" s="1">
        <v>240</v>
      </c>
      <c r="AC243" s="26">
        <f t="shared" si="50"/>
        <v>259512.4824794782</v>
      </c>
    </row>
    <row r="244" spans="6:29" x14ac:dyDescent="0.3">
      <c r="F244" s="1">
        <v>241</v>
      </c>
      <c r="G244" s="9">
        <f t="shared" si="51"/>
        <v>259512.4824794782</v>
      </c>
      <c r="H244" s="26">
        <f t="shared" si="46"/>
        <v>4897.3206904075205</v>
      </c>
      <c r="I244" s="26">
        <f t="shared" si="47"/>
        <v>1081.3020103311592</v>
      </c>
      <c r="J244" s="26">
        <f t="shared" si="48"/>
        <v>3816.0186800763613</v>
      </c>
      <c r="K244" s="26">
        <f t="shared" si="49"/>
        <v>255696.46379940186</v>
      </c>
      <c r="M244" s="1">
        <v>241</v>
      </c>
      <c r="N244" s="9">
        <f t="shared" si="52"/>
        <v>300457.95751298335</v>
      </c>
      <c r="O244" s="9">
        <f t="shared" si="53"/>
        <v>58767.848284890242</v>
      </c>
      <c r="P244" s="9">
        <f t="shared" si="54"/>
        <v>14006.354571308755</v>
      </c>
      <c r="Q244" s="9">
        <f t="shared" si="55"/>
        <v>44761.493713581483</v>
      </c>
      <c r="R244" s="26">
        <f t="shared" si="56"/>
        <v>255696.46379940186</v>
      </c>
      <c r="T244" s="9"/>
      <c r="U244" s="26"/>
      <c r="V244" s="26"/>
      <c r="W244" s="26"/>
      <c r="X244" s="26"/>
      <c r="AB244" s="1">
        <v>241</v>
      </c>
      <c r="AC244" s="26">
        <f t="shared" si="50"/>
        <v>255696.46379940186</v>
      </c>
    </row>
    <row r="245" spans="6:29" x14ac:dyDescent="0.3">
      <c r="F245" s="1">
        <v>242</v>
      </c>
      <c r="G245" s="9">
        <f t="shared" si="51"/>
        <v>255696.46379940186</v>
      </c>
      <c r="H245" s="26">
        <f t="shared" si="46"/>
        <v>4897.3206904075205</v>
      </c>
      <c r="I245" s="26">
        <f t="shared" si="47"/>
        <v>1065.4019324975077</v>
      </c>
      <c r="J245" s="26">
        <f t="shared" si="48"/>
        <v>3831.9187579100126</v>
      </c>
      <c r="K245" s="26">
        <f t="shared" si="49"/>
        <v>251864.54504149183</v>
      </c>
      <c r="M245" s="1">
        <v>242</v>
      </c>
      <c r="N245" s="9">
        <f t="shared" si="52"/>
        <v>296812.54497887992</v>
      </c>
      <c r="O245" s="9">
        <f t="shared" si="53"/>
        <v>58767.848284890242</v>
      </c>
      <c r="P245" s="9">
        <f t="shared" si="54"/>
        <v>13819.848347502162</v>
      </c>
      <c r="Q245" s="9">
        <f t="shared" si="55"/>
        <v>44947.999937388078</v>
      </c>
      <c r="R245" s="26">
        <f t="shared" si="56"/>
        <v>251864.54504149183</v>
      </c>
      <c r="T245" s="9"/>
      <c r="U245" s="26"/>
      <c r="V245" s="26"/>
      <c r="W245" s="26"/>
      <c r="X245" s="26"/>
      <c r="AB245" s="1">
        <v>242</v>
      </c>
      <c r="AC245" s="26">
        <f t="shared" si="50"/>
        <v>251864.54504149183</v>
      </c>
    </row>
    <row r="246" spans="6:29" x14ac:dyDescent="0.3">
      <c r="F246" s="1">
        <v>243</v>
      </c>
      <c r="G246" s="9">
        <f t="shared" si="51"/>
        <v>251864.54504149183</v>
      </c>
      <c r="H246" s="26">
        <f t="shared" si="46"/>
        <v>4897.3206904075205</v>
      </c>
      <c r="I246" s="26">
        <f t="shared" si="47"/>
        <v>1049.4356043395492</v>
      </c>
      <c r="J246" s="26">
        <f t="shared" si="48"/>
        <v>3847.8850860679713</v>
      </c>
      <c r="K246" s="26">
        <f t="shared" si="49"/>
        <v>248016.65995542385</v>
      </c>
      <c r="M246" s="1">
        <v>243</v>
      </c>
      <c r="N246" s="9">
        <f t="shared" si="52"/>
        <v>293151.9432258844</v>
      </c>
      <c r="O246" s="9">
        <f t="shared" si="53"/>
        <v>58767.848284890242</v>
      </c>
      <c r="P246" s="9">
        <f t="shared" si="54"/>
        <v>13632.565014429712</v>
      </c>
      <c r="Q246" s="9">
        <f t="shared" si="55"/>
        <v>45135.283270460532</v>
      </c>
      <c r="R246" s="26">
        <f t="shared" si="56"/>
        <v>248016.65995542385</v>
      </c>
      <c r="T246" s="9"/>
      <c r="U246" s="26"/>
      <c r="V246" s="26"/>
      <c r="W246" s="26"/>
      <c r="X246" s="26"/>
      <c r="AB246" s="1">
        <v>243</v>
      </c>
      <c r="AC246" s="26">
        <f t="shared" si="50"/>
        <v>248016.65995542385</v>
      </c>
    </row>
    <row r="247" spans="6:29" x14ac:dyDescent="0.3">
      <c r="F247" s="1">
        <v>244</v>
      </c>
      <c r="G247" s="9">
        <f t="shared" si="51"/>
        <v>248016.65995542385</v>
      </c>
      <c r="H247" s="26">
        <f t="shared" si="46"/>
        <v>4897.3206904075205</v>
      </c>
      <c r="I247" s="26">
        <f t="shared" si="47"/>
        <v>1033.4027498142659</v>
      </c>
      <c r="J247" s="26">
        <f t="shared" si="48"/>
        <v>3863.9179405932546</v>
      </c>
      <c r="K247" s="26">
        <f t="shared" si="49"/>
        <v>244152.74201483058</v>
      </c>
      <c r="M247" s="1">
        <v>244</v>
      </c>
      <c r="N247" s="9">
        <f t="shared" si="52"/>
        <v>289476.08896558476</v>
      </c>
      <c r="O247" s="9">
        <f t="shared" si="53"/>
        <v>58767.848284890242</v>
      </c>
      <c r="P247" s="9">
        <f t="shared" si="54"/>
        <v>13444.501334136126</v>
      </c>
      <c r="Q247" s="9">
        <f t="shared" si="55"/>
        <v>45323.346950754116</v>
      </c>
      <c r="R247" s="26">
        <f t="shared" si="56"/>
        <v>244152.74201483058</v>
      </c>
      <c r="T247" s="9"/>
      <c r="U247" s="26"/>
      <c r="V247" s="26"/>
      <c r="W247" s="26"/>
      <c r="X247" s="26"/>
      <c r="AB247" s="1">
        <v>244</v>
      </c>
      <c r="AC247" s="26">
        <f t="shared" si="50"/>
        <v>244152.74201483058</v>
      </c>
    </row>
    <row r="248" spans="6:29" x14ac:dyDescent="0.3">
      <c r="F248" s="1">
        <v>245</v>
      </c>
      <c r="G248" s="9">
        <f t="shared" si="51"/>
        <v>244152.74201483058</v>
      </c>
      <c r="H248" s="26">
        <f t="shared" si="46"/>
        <v>4897.3206904075205</v>
      </c>
      <c r="I248" s="26">
        <f t="shared" si="47"/>
        <v>1017.3030917284608</v>
      </c>
      <c r="J248" s="26">
        <f t="shared" si="48"/>
        <v>3880.0175986790596</v>
      </c>
      <c r="K248" s="26">
        <f t="shared" si="49"/>
        <v>240272.72441615153</v>
      </c>
      <c r="M248" s="1">
        <v>245</v>
      </c>
      <c r="N248" s="9">
        <f t="shared" si="52"/>
        <v>285784.91864586715</v>
      </c>
      <c r="O248" s="9">
        <f t="shared" si="53"/>
        <v>58767.848284890242</v>
      </c>
      <c r="P248" s="9">
        <f t="shared" si="54"/>
        <v>13255.654055174653</v>
      </c>
      <c r="Q248" s="9">
        <f t="shared" si="55"/>
        <v>45512.194229715591</v>
      </c>
      <c r="R248" s="26">
        <f t="shared" si="56"/>
        <v>240272.72441615153</v>
      </c>
      <c r="T248" s="9"/>
      <c r="U248" s="26"/>
      <c r="V248" s="26"/>
      <c r="W248" s="26"/>
      <c r="X248" s="26"/>
      <c r="AB248" s="1">
        <v>245</v>
      </c>
      <c r="AC248" s="26">
        <f t="shared" si="50"/>
        <v>240272.72441615153</v>
      </c>
    </row>
    <row r="249" spans="6:29" x14ac:dyDescent="0.3">
      <c r="F249" s="1">
        <v>246</v>
      </c>
      <c r="G249" s="9">
        <f t="shared" si="51"/>
        <v>240272.72441615153</v>
      </c>
      <c r="H249" s="26">
        <f t="shared" si="46"/>
        <v>4897.3206904075205</v>
      </c>
      <c r="I249" s="26">
        <f t="shared" si="47"/>
        <v>1001.1363517339647</v>
      </c>
      <c r="J249" s="26">
        <f t="shared" si="48"/>
        <v>3896.1843386735559</v>
      </c>
      <c r="K249" s="26">
        <f t="shared" si="49"/>
        <v>236376.54007747798</v>
      </c>
      <c r="M249" s="1">
        <v>246</v>
      </c>
      <c r="N249" s="9">
        <f t="shared" si="52"/>
        <v>282078.36844981741</v>
      </c>
      <c r="O249" s="9">
        <f t="shared" si="53"/>
        <v>58767.848284890242</v>
      </c>
      <c r="P249" s="9">
        <f t="shared" si="54"/>
        <v>13066.019912550839</v>
      </c>
      <c r="Q249" s="9">
        <f t="shared" si="55"/>
        <v>45701.828372339405</v>
      </c>
      <c r="R249" s="26">
        <f t="shared" si="56"/>
        <v>236376.54007747798</v>
      </c>
      <c r="T249" s="9"/>
      <c r="U249" s="26"/>
      <c r="V249" s="26"/>
      <c r="W249" s="26"/>
      <c r="X249" s="26"/>
      <c r="AB249" s="1">
        <v>246</v>
      </c>
      <c r="AC249" s="26">
        <f t="shared" si="50"/>
        <v>236376.54007747798</v>
      </c>
    </row>
    <row r="250" spans="6:29" x14ac:dyDescent="0.3">
      <c r="F250" s="1">
        <v>247</v>
      </c>
      <c r="G250" s="9">
        <f t="shared" si="51"/>
        <v>236376.54007747798</v>
      </c>
      <c r="H250" s="26">
        <f t="shared" si="46"/>
        <v>4897.3206904075205</v>
      </c>
      <c r="I250" s="26">
        <f t="shared" si="47"/>
        <v>984.9022503228249</v>
      </c>
      <c r="J250" s="26">
        <f t="shared" si="48"/>
        <v>3912.4184400846957</v>
      </c>
      <c r="K250" s="26">
        <f t="shared" si="49"/>
        <v>232464.12163739328</v>
      </c>
      <c r="M250" s="1">
        <v>247</v>
      </c>
      <c r="N250" s="9">
        <f t="shared" si="52"/>
        <v>278356.37429461745</v>
      </c>
      <c r="O250" s="9">
        <f t="shared" si="53"/>
        <v>58767.848284890242</v>
      </c>
      <c r="P250" s="9">
        <f t="shared" si="54"/>
        <v>12875.595627666091</v>
      </c>
      <c r="Q250" s="9">
        <f t="shared" si="55"/>
        <v>45892.252657224155</v>
      </c>
      <c r="R250" s="26">
        <f t="shared" si="56"/>
        <v>232464.12163739328</v>
      </c>
      <c r="T250" s="9"/>
      <c r="U250" s="26"/>
      <c r="V250" s="26"/>
      <c r="W250" s="26"/>
      <c r="X250" s="26"/>
      <c r="AB250" s="1">
        <v>247</v>
      </c>
      <c r="AC250" s="26">
        <f t="shared" si="50"/>
        <v>232464.12163739328</v>
      </c>
    </row>
    <row r="251" spans="6:29" x14ac:dyDescent="0.3">
      <c r="F251" s="1">
        <v>248</v>
      </c>
      <c r="G251" s="9">
        <f t="shared" si="51"/>
        <v>232464.12163739328</v>
      </c>
      <c r="H251" s="26">
        <f t="shared" si="46"/>
        <v>4897.3206904075205</v>
      </c>
      <c r="I251" s="26">
        <f t="shared" si="47"/>
        <v>968.60050682247197</v>
      </c>
      <c r="J251" s="26">
        <f t="shared" si="48"/>
        <v>3928.7201835850483</v>
      </c>
      <c r="K251" s="26">
        <f t="shared" si="49"/>
        <v>228535.40145380824</v>
      </c>
      <c r="M251" s="1">
        <v>248</v>
      </c>
      <c r="N251" s="9">
        <f t="shared" si="52"/>
        <v>274618.87183043751</v>
      </c>
      <c r="O251" s="9">
        <f t="shared" si="53"/>
        <v>58767.848284890242</v>
      </c>
      <c r="P251" s="9">
        <f t="shared" si="54"/>
        <v>12684.377908260989</v>
      </c>
      <c r="Q251" s="9">
        <f t="shared" si="55"/>
        <v>46083.470376629251</v>
      </c>
      <c r="R251" s="26">
        <f t="shared" si="56"/>
        <v>228535.40145380824</v>
      </c>
      <c r="T251" s="9"/>
      <c r="U251" s="26"/>
      <c r="V251" s="26"/>
      <c r="W251" s="26"/>
      <c r="X251" s="26"/>
      <c r="AB251" s="1">
        <v>248</v>
      </c>
      <c r="AC251" s="26">
        <f t="shared" si="50"/>
        <v>228535.40145380824</v>
      </c>
    </row>
    <row r="252" spans="6:29" x14ac:dyDescent="0.3">
      <c r="F252" s="1">
        <v>249</v>
      </c>
      <c r="G252" s="9">
        <f t="shared" si="51"/>
        <v>228535.40145380824</v>
      </c>
      <c r="H252" s="26">
        <f t="shared" si="46"/>
        <v>4897.3206904075205</v>
      </c>
      <c r="I252" s="26">
        <f t="shared" si="47"/>
        <v>952.23083939086769</v>
      </c>
      <c r="J252" s="26">
        <f t="shared" si="48"/>
        <v>3945.0898510166526</v>
      </c>
      <c r="K252" s="26">
        <f t="shared" si="49"/>
        <v>224590.3116027916</v>
      </c>
      <c r="M252" s="1">
        <v>249</v>
      </c>
      <c r="N252" s="9">
        <f t="shared" si="52"/>
        <v>270865.79643932346</v>
      </c>
      <c r="O252" s="9">
        <f t="shared" si="53"/>
        <v>58767.848284890242</v>
      </c>
      <c r="P252" s="9">
        <f t="shared" si="54"/>
        <v>12492.363448358366</v>
      </c>
      <c r="Q252" s="9">
        <f t="shared" si="55"/>
        <v>46275.484836531876</v>
      </c>
      <c r="R252" s="26">
        <f t="shared" si="56"/>
        <v>224590.3116027916</v>
      </c>
      <c r="T252" s="9"/>
      <c r="U252" s="26"/>
      <c r="V252" s="26"/>
      <c r="W252" s="26"/>
      <c r="X252" s="26"/>
      <c r="AB252" s="1">
        <v>249</v>
      </c>
      <c r="AC252" s="26">
        <f t="shared" si="50"/>
        <v>224590.3116027916</v>
      </c>
    </row>
    <row r="253" spans="6:29" x14ac:dyDescent="0.3">
      <c r="F253" s="1">
        <v>250</v>
      </c>
      <c r="G253" s="9">
        <f t="shared" si="51"/>
        <v>224590.3116027916</v>
      </c>
      <c r="H253" s="26">
        <f t="shared" si="46"/>
        <v>4897.3206904075205</v>
      </c>
      <c r="I253" s="26">
        <f t="shared" si="47"/>
        <v>935.79296501163162</v>
      </c>
      <c r="J253" s="26">
        <f t="shared" si="48"/>
        <v>3961.5277253958889</v>
      </c>
      <c r="K253" s="26">
        <f t="shared" si="49"/>
        <v>220628.7838773957</v>
      </c>
      <c r="M253" s="1">
        <v>250</v>
      </c>
      <c r="N253" s="9">
        <f t="shared" si="52"/>
        <v>267097.08323407976</v>
      </c>
      <c r="O253" s="9">
        <f t="shared" si="53"/>
        <v>58767.848284890242</v>
      </c>
      <c r="P253" s="9">
        <f t="shared" si="54"/>
        <v>12299.54892820615</v>
      </c>
      <c r="Q253" s="9">
        <f t="shared" si="55"/>
        <v>46468.299356684103</v>
      </c>
      <c r="R253" s="26">
        <f t="shared" si="56"/>
        <v>220628.7838773957</v>
      </c>
      <c r="T253" s="9"/>
      <c r="U253" s="26"/>
      <c r="V253" s="26"/>
      <c r="W253" s="26"/>
      <c r="X253" s="26"/>
      <c r="AB253" s="1">
        <v>250</v>
      </c>
      <c r="AC253" s="26">
        <f t="shared" si="50"/>
        <v>220628.7838773957</v>
      </c>
    </row>
    <row r="254" spans="6:29" x14ac:dyDescent="0.3">
      <c r="F254" s="1">
        <v>251</v>
      </c>
      <c r="G254" s="9">
        <f t="shared" si="51"/>
        <v>220628.7838773957</v>
      </c>
      <c r="H254" s="26">
        <f t="shared" si="46"/>
        <v>4897.3206904075205</v>
      </c>
      <c r="I254" s="26">
        <f t="shared" si="47"/>
        <v>919.28659948914878</v>
      </c>
      <c r="J254" s="26">
        <f t="shared" si="48"/>
        <v>3978.0340909183715</v>
      </c>
      <c r="K254" s="26">
        <f t="shared" si="49"/>
        <v>216650.74978647733</v>
      </c>
      <c r="M254" s="1">
        <v>251</v>
      </c>
      <c r="N254" s="9">
        <f t="shared" si="52"/>
        <v>263312.6670571476</v>
      </c>
      <c r="O254" s="9">
        <f t="shared" si="53"/>
        <v>58767.848284890242</v>
      </c>
      <c r="P254" s="9">
        <f t="shared" si="54"/>
        <v>12105.931014219967</v>
      </c>
      <c r="Q254" s="9">
        <f t="shared" si="55"/>
        <v>46661.917270670281</v>
      </c>
      <c r="R254" s="26">
        <f t="shared" si="56"/>
        <v>216650.74978647733</v>
      </c>
      <c r="T254" s="9"/>
      <c r="U254" s="26"/>
      <c r="V254" s="26"/>
      <c r="W254" s="26"/>
      <c r="X254" s="26"/>
      <c r="AB254" s="1">
        <v>251</v>
      </c>
      <c r="AC254" s="26">
        <f t="shared" si="50"/>
        <v>216650.74978647733</v>
      </c>
    </row>
    <row r="255" spans="6:29" x14ac:dyDescent="0.3">
      <c r="F255" s="1">
        <v>252</v>
      </c>
      <c r="G255" s="9">
        <f t="shared" si="51"/>
        <v>216650.74978647733</v>
      </c>
      <c r="H255" s="26">
        <f t="shared" si="46"/>
        <v>4897.3206904075205</v>
      </c>
      <c r="I255" s="26">
        <f t="shared" si="47"/>
        <v>902.71145744365549</v>
      </c>
      <c r="J255" s="26">
        <f t="shared" si="48"/>
        <v>3994.609232963865</v>
      </c>
      <c r="K255" s="26">
        <f t="shared" si="49"/>
        <v>212656.14055351345</v>
      </c>
      <c r="M255" s="1">
        <v>252</v>
      </c>
      <c r="N255" s="9">
        <f t="shared" si="52"/>
        <v>259512.4824794782</v>
      </c>
      <c r="O255" s="9">
        <f t="shared" si="53"/>
        <v>58767.848284890242</v>
      </c>
      <c r="P255" s="9">
        <f t="shared" si="54"/>
        <v>11911.506358925508</v>
      </c>
      <c r="Q255" s="9">
        <f t="shared" si="55"/>
        <v>46856.341925964742</v>
      </c>
      <c r="R255" s="26">
        <f t="shared" si="56"/>
        <v>212656.14055351345</v>
      </c>
      <c r="T255" s="9"/>
      <c r="U255" s="26"/>
      <c r="V255" s="26"/>
      <c r="W255" s="26"/>
      <c r="X255" s="26"/>
      <c r="AB255" s="1">
        <v>252</v>
      </c>
      <c r="AC255" s="26">
        <f t="shared" si="50"/>
        <v>212656.14055351345</v>
      </c>
    </row>
    <row r="256" spans="6:29" x14ac:dyDescent="0.3">
      <c r="F256" s="1">
        <v>253</v>
      </c>
      <c r="G256" s="9">
        <f t="shared" si="51"/>
        <v>212656.14055351345</v>
      </c>
      <c r="H256" s="26">
        <f t="shared" si="46"/>
        <v>4897.3206904075205</v>
      </c>
      <c r="I256" s="26">
        <f t="shared" si="47"/>
        <v>886.06725230630605</v>
      </c>
      <c r="J256" s="26">
        <f t="shared" si="48"/>
        <v>4011.2534381012147</v>
      </c>
      <c r="K256" s="26">
        <f t="shared" si="49"/>
        <v>208644.88711541225</v>
      </c>
      <c r="M256" s="1">
        <v>253</v>
      </c>
      <c r="N256" s="9">
        <f t="shared" si="52"/>
        <v>255696.46379940186</v>
      </c>
      <c r="O256" s="9">
        <f t="shared" si="53"/>
        <v>58767.848284890242</v>
      </c>
      <c r="P256" s="9">
        <f t="shared" si="54"/>
        <v>11716.271600900656</v>
      </c>
      <c r="Q256" s="9">
        <f t="shared" si="55"/>
        <v>47051.576683989595</v>
      </c>
      <c r="R256" s="26">
        <f t="shared" si="56"/>
        <v>208644.88711541225</v>
      </c>
      <c r="T256" s="9"/>
      <c r="U256" s="26"/>
      <c r="V256" s="26"/>
      <c r="W256" s="26"/>
      <c r="X256" s="26"/>
      <c r="AB256" s="1">
        <v>253</v>
      </c>
      <c r="AC256" s="26">
        <f t="shared" si="50"/>
        <v>208644.88711541225</v>
      </c>
    </row>
    <row r="257" spans="6:29" x14ac:dyDescent="0.3">
      <c r="F257" s="1">
        <v>254</v>
      </c>
      <c r="G257" s="9">
        <f t="shared" si="51"/>
        <v>208644.88711541225</v>
      </c>
      <c r="H257" s="26">
        <f t="shared" si="46"/>
        <v>4897.3206904075205</v>
      </c>
      <c r="I257" s="26">
        <f t="shared" si="47"/>
        <v>869.3536963142177</v>
      </c>
      <c r="J257" s="26">
        <f t="shared" si="48"/>
        <v>4027.9669940933027</v>
      </c>
      <c r="K257" s="26">
        <f t="shared" si="49"/>
        <v>204616.92012131895</v>
      </c>
      <c r="M257" s="1">
        <v>254</v>
      </c>
      <c r="N257" s="9">
        <f t="shared" si="52"/>
        <v>251864.54504149183</v>
      </c>
      <c r="O257" s="9">
        <f t="shared" si="53"/>
        <v>58767.848284890242</v>
      </c>
      <c r="P257" s="9">
        <f t="shared" si="54"/>
        <v>11520.223364717365</v>
      </c>
      <c r="Q257" s="9">
        <f t="shared" si="55"/>
        <v>47247.624920172879</v>
      </c>
      <c r="R257" s="26">
        <f t="shared" si="56"/>
        <v>204616.92012131895</v>
      </c>
      <c r="T257" s="9"/>
      <c r="U257" s="26"/>
      <c r="V257" s="26"/>
      <c r="W257" s="26"/>
      <c r="X257" s="26"/>
      <c r="AB257" s="1">
        <v>254</v>
      </c>
      <c r="AC257" s="26">
        <f t="shared" si="50"/>
        <v>204616.92012131895</v>
      </c>
    </row>
    <row r="258" spans="6:29" x14ac:dyDescent="0.3">
      <c r="F258" s="1">
        <v>255</v>
      </c>
      <c r="G258" s="9">
        <f t="shared" si="51"/>
        <v>204616.92012131895</v>
      </c>
      <c r="H258" s="26">
        <f t="shared" si="46"/>
        <v>4897.3206904075205</v>
      </c>
      <c r="I258" s="26">
        <f t="shared" si="47"/>
        <v>852.5705005054956</v>
      </c>
      <c r="J258" s="26">
        <f t="shared" si="48"/>
        <v>4044.7501899020249</v>
      </c>
      <c r="K258" s="26">
        <f t="shared" si="49"/>
        <v>200572.16993141692</v>
      </c>
      <c r="M258" s="1">
        <v>255</v>
      </c>
      <c r="N258" s="9">
        <f t="shared" si="52"/>
        <v>248016.65995542385</v>
      </c>
      <c r="O258" s="9">
        <f t="shared" si="53"/>
        <v>58767.848284890242</v>
      </c>
      <c r="P258" s="9">
        <f t="shared" si="54"/>
        <v>11323.358260883311</v>
      </c>
      <c r="Q258" s="9">
        <f t="shared" si="55"/>
        <v>47444.49002400694</v>
      </c>
      <c r="R258" s="26">
        <f t="shared" si="56"/>
        <v>200572.16993141692</v>
      </c>
      <c r="T258" s="9"/>
      <c r="U258" s="26"/>
      <c r="V258" s="26"/>
      <c r="W258" s="26"/>
      <c r="X258" s="26"/>
      <c r="AB258" s="1">
        <v>255</v>
      </c>
      <c r="AC258" s="26">
        <f t="shared" si="50"/>
        <v>200572.16993141692</v>
      </c>
    </row>
    <row r="259" spans="6:29" x14ac:dyDescent="0.3">
      <c r="F259" s="1">
        <v>256</v>
      </c>
      <c r="G259" s="9">
        <f t="shared" si="51"/>
        <v>200572.16993141692</v>
      </c>
      <c r="H259" s="26">
        <f t="shared" si="46"/>
        <v>4897.3206904075205</v>
      </c>
      <c r="I259" s="26">
        <f t="shared" si="47"/>
        <v>835.71737471423717</v>
      </c>
      <c r="J259" s="26">
        <f t="shared" si="48"/>
        <v>4061.6033156932835</v>
      </c>
      <c r="K259" s="26">
        <f t="shared" si="49"/>
        <v>196510.56661572363</v>
      </c>
      <c r="M259" s="1">
        <v>256</v>
      </c>
      <c r="N259" s="9">
        <f t="shared" si="52"/>
        <v>244152.74201483058</v>
      </c>
      <c r="O259" s="9">
        <f t="shared" si="53"/>
        <v>58767.848284890242</v>
      </c>
      <c r="P259" s="9">
        <f t="shared" si="54"/>
        <v>11125.672885783282</v>
      </c>
      <c r="Q259" s="9">
        <f t="shared" si="55"/>
        <v>47642.175399106964</v>
      </c>
      <c r="R259" s="26">
        <f t="shared" si="56"/>
        <v>196510.56661572363</v>
      </c>
      <c r="T259" s="9"/>
      <c r="U259" s="26"/>
      <c r="V259" s="26"/>
      <c r="W259" s="26"/>
      <c r="X259" s="26"/>
      <c r="AB259" s="1">
        <v>256</v>
      </c>
      <c r="AC259" s="26">
        <f t="shared" si="50"/>
        <v>196510.56661572363</v>
      </c>
    </row>
    <row r="260" spans="6:29" x14ac:dyDescent="0.3">
      <c r="F260" s="1">
        <v>257</v>
      </c>
      <c r="G260" s="9">
        <f t="shared" si="51"/>
        <v>196510.56661572363</v>
      </c>
      <c r="H260" s="26">
        <f t="shared" si="46"/>
        <v>4897.3206904075205</v>
      </c>
      <c r="I260" s="26">
        <f t="shared" si="47"/>
        <v>818.79402756551508</v>
      </c>
      <c r="J260" s="26">
        <f t="shared" si="48"/>
        <v>4078.5266628420054</v>
      </c>
      <c r="K260" s="26">
        <f t="shared" si="49"/>
        <v>192432.03995288163</v>
      </c>
      <c r="M260" s="1">
        <v>257</v>
      </c>
      <c r="N260" s="9">
        <f t="shared" si="52"/>
        <v>240272.72441615153</v>
      </c>
      <c r="O260" s="9">
        <f t="shared" si="53"/>
        <v>58767.848284890242</v>
      </c>
      <c r="P260" s="9">
        <f t="shared" si="54"/>
        <v>10927.163821620336</v>
      </c>
      <c r="Q260" s="9">
        <f t="shared" si="55"/>
        <v>47840.684463269914</v>
      </c>
      <c r="R260" s="26">
        <f t="shared" si="56"/>
        <v>192432.03995288163</v>
      </c>
      <c r="T260" s="9"/>
      <c r="U260" s="26"/>
      <c r="V260" s="26"/>
      <c r="W260" s="26"/>
      <c r="X260" s="26"/>
      <c r="AB260" s="1">
        <v>257</v>
      </c>
      <c r="AC260" s="26">
        <f t="shared" si="50"/>
        <v>192432.03995288163</v>
      </c>
    </row>
    <row r="261" spans="6:29" x14ac:dyDescent="0.3">
      <c r="F261" s="1">
        <v>258</v>
      </c>
      <c r="G261" s="9">
        <f t="shared" si="51"/>
        <v>192432.03995288163</v>
      </c>
      <c r="H261" s="26">
        <f t="shared" ref="H261:H303" si="57">$D$10</f>
        <v>4897.3206904075205</v>
      </c>
      <c r="I261" s="26">
        <f t="shared" ref="I261:I303" si="58">$D$6*G261</f>
        <v>801.80016647034017</v>
      </c>
      <c r="J261" s="26">
        <f t="shared" ref="J261:J303" si="59">H261-I261</f>
        <v>4095.5205239371803</v>
      </c>
      <c r="K261" s="26">
        <f t="shared" ref="K261:K303" si="60">G261-J261</f>
        <v>188336.51942894445</v>
      </c>
      <c r="M261" s="1">
        <v>258</v>
      </c>
      <c r="N261" s="9">
        <f t="shared" si="52"/>
        <v>236376.54007747798</v>
      </c>
      <c r="O261" s="9">
        <f t="shared" si="53"/>
        <v>58767.848284890242</v>
      </c>
      <c r="P261" s="9">
        <f t="shared" si="54"/>
        <v>10727.827636356711</v>
      </c>
      <c r="Q261" s="9">
        <f t="shared" si="55"/>
        <v>48040.020648533537</v>
      </c>
      <c r="R261" s="26">
        <f t="shared" si="56"/>
        <v>188336.51942894445</v>
      </c>
      <c r="T261" s="9"/>
      <c r="U261" s="26"/>
      <c r="V261" s="26"/>
      <c r="W261" s="26"/>
      <c r="X261" s="26"/>
      <c r="AB261" s="1">
        <v>258</v>
      </c>
      <c r="AC261" s="26">
        <f t="shared" ref="AC261:AC303" si="61">K261</f>
        <v>188336.51942894445</v>
      </c>
    </row>
    <row r="262" spans="6:29" x14ac:dyDescent="0.3">
      <c r="F262" s="1">
        <v>259</v>
      </c>
      <c r="G262" s="9">
        <f t="shared" ref="G262:G303" si="62">K261</f>
        <v>188336.51942894445</v>
      </c>
      <c r="H262" s="26">
        <f t="shared" si="57"/>
        <v>4897.3206904075205</v>
      </c>
      <c r="I262" s="26">
        <f t="shared" si="58"/>
        <v>784.7354976206019</v>
      </c>
      <c r="J262" s="26">
        <f t="shared" si="59"/>
        <v>4112.5851927869189</v>
      </c>
      <c r="K262" s="26">
        <f t="shared" si="60"/>
        <v>184223.93423615754</v>
      </c>
      <c r="M262" s="1">
        <v>259</v>
      </c>
      <c r="N262" s="9">
        <f t="shared" si="52"/>
        <v>232464.12163739328</v>
      </c>
      <c r="O262" s="9">
        <f t="shared" si="53"/>
        <v>58767.848284890242</v>
      </c>
      <c r="P262" s="9">
        <f t="shared" si="54"/>
        <v>10527.660883654489</v>
      </c>
      <c r="Q262" s="9">
        <f t="shared" si="55"/>
        <v>48240.187401235758</v>
      </c>
      <c r="R262" s="26">
        <f t="shared" si="56"/>
        <v>184223.93423615754</v>
      </c>
      <c r="T262" s="9"/>
      <c r="U262" s="26"/>
      <c r="V262" s="26"/>
      <c r="W262" s="26"/>
      <c r="X262" s="26"/>
      <c r="AB262" s="1">
        <v>259</v>
      </c>
      <c r="AC262" s="26">
        <f t="shared" si="61"/>
        <v>184223.93423615754</v>
      </c>
    </row>
    <row r="263" spans="6:29" x14ac:dyDescent="0.3">
      <c r="F263" s="1">
        <v>260</v>
      </c>
      <c r="G263" s="9">
        <f t="shared" si="62"/>
        <v>184223.93423615754</v>
      </c>
      <c r="H263" s="26">
        <f t="shared" si="57"/>
        <v>4897.3206904075205</v>
      </c>
      <c r="I263" s="26">
        <f t="shared" si="58"/>
        <v>767.59972598398974</v>
      </c>
      <c r="J263" s="26">
        <f t="shared" si="59"/>
        <v>4129.7209644235309</v>
      </c>
      <c r="K263" s="26">
        <f t="shared" si="60"/>
        <v>180094.21327173401</v>
      </c>
      <c r="M263" s="1">
        <v>260</v>
      </c>
      <c r="N263" s="9">
        <f t="shared" si="52"/>
        <v>228535.40145380824</v>
      </c>
      <c r="O263" s="9">
        <f t="shared" si="53"/>
        <v>58767.848284890242</v>
      </c>
      <c r="P263" s="9">
        <f t="shared" si="54"/>
        <v>10326.660102816008</v>
      </c>
      <c r="Q263" s="9">
        <f t="shared" si="55"/>
        <v>48441.188182074235</v>
      </c>
      <c r="R263" s="26">
        <f t="shared" si="56"/>
        <v>180094.21327173401</v>
      </c>
      <c r="T263" s="9"/>
      <c r="U263" s="26"/>
      <c r="V263" s="26"/>
      <c r="W263" s="26"/>
      <c r="X263" s="26"/>
      <c r="AB263" s="1">
        <v>260</v>
      </c>
      <c r="AC263" s="26">
        <f t="shared" si="61"/>
        <v>180094.21327173401</v>
      </c>
    </row>
    <row r="264" spans="6:29" x14ac:dyDescent="0.3">
      <c r="F264" s="1">
        <v>261</v>
      </c>
      <c r="G264" s="9">
        <f t="shared" si="62"/>
        <v>180094.21327173401</v>
      </c>
      <c r="H264" s="26">
        <f t="shared" si="57"/>
        <v>4897.3206904075205</v>
      </c>
      <c r="I264" s="26">
        <f t="shared" si="58"/>
        <v>750.39255529889169</v>
      </c>
      <c r="J264" s="26">
        <f t="shared" si="59"/>
        <v>4146.9281351086283</v>
      </c>
      <c r="K264" s="26">
        <f t="shared" si="60"/>
        <v>175947.28513662537</v>
      </c>
      <c r="M264" s="1">
        <v>261</v>
      </c>
      <c r="N264" s="9">
        <f t="shared" si="52"/>
        <v>224590.3116027916</v>
      </c>
      <c r="O264" s="9">
        <f t="shared" si="53"/>
        <v>58767.848284890242</v>
      </c>
      <c r="P264" s="9">
        <f t="shared" si="54"/>
        <v>10124.821818724031</v>
      </c>
      <c r="Q264" s="9">
        <f t="shared" si="55"/>
        <v>48643.026466166222</v>
      </c>
      <c r="R264" s="26">
        <f t="shared" si="56"/>
        <v>175947.28513662537</v>
      </c>
      <c r="T264" s="9"/>
      <c r="U264" s="26"/>
      <c r="V264" s="26"/>
      <c r="W264" s="26"/>
      <c r="X264" s="26"/>
      <c r="AB264" s="1">
        <v>261</v>
      </c>
      <c r="AC264" s="26">
        <f t="shared" si="61"/>
        <v>175947.28513662537</v>
      </c>
    </row>
    <row r="265" spans="6:29" x14ac:dyDescent="0.3">
      <c r="F265" s="1">
        <v>262</v>
      </c>
      <c r="G265" s="9">
        <f t="shared" si="62"/>
        <v>175947.28513662537</v>
      </c>
      <c r="H265" s="26">
        <f t="shared" si="57"/>
        <v>4897.3206904075205</v>
      </c>
      <c r="I265" s="26">
        <f t="shared" si="58"/>
        <v>733.11368806927237</v>
      </c>
      <c r="J265" s="26">
        <f t="shared" si="59"/>
        <v>4164.2070023382485</v>
      </c>
      <c r="K265" s="26">
        <f t="shared" si="60"/>
        <v>171783.07813428712</v>
      </c>
      <c r="M265" s="1">
        <v>262</v>
      </c>
      <c r="N265" s="9">
        <f t="shared" si="52"/>
        <v>220628.7838773957</v>
      </c>
      <c r="O265" s="9">
        <f t="shared" si="53"/>
        <v>58767.848284890242</v>
      </c>
      <c r="P265" s="9">
        <f t="shared" si="54"/>
        <v>9922.1425417816718</v>
      </c>
      <c r="Q265" s="9">
        <f t="shared" si="55"/>
        <v>48845.705743108578</v>
      </c>
      <c r="R265" s="26">
        <f t="shared" si="56"/>
        <v>171783.07813428712</v>
      </c>
      <c r="T265" s="9"/>
      <c r="U265" s="26"/>
      <c r="V265" s="26"/>
      <c r="W265" s="26"/>
      <c r="X265" s="26"/>
      <c r="AB265" s="1">
        <v>262</v>
      </c>
      <c r="AC265" s="26">
        <f t="shared" si="61"/>
        <v>171783.07813428712</v>
      </c>
    </row>
    <row r="266" spans="6:29" x14ac:dyDescent="0.3">
      <c r="F266" s="1">
        <v>263</v>
      </c>
      <c r="G266" s="9">
        <f t="shared" si="62"/>
        <v>171783.07813428712</v>
      </c>
      <c r="H266" s="26">
        <f t="shared" si="57"/>
        <v>4897.3206904075205</v>
      </c>
      <c r="I266" s="26">
        <f t="shared" si="58"/>
        <v>715.76282555952969</v>
      </c>
      <c r="J266" s="26">
        <f t="shared" si="59"/>
        <v>4181.5578648479905</v>
      </c>
      <c r="K266" s="26">
        <f t="shared" si="60"/>
        <v>167601.52026943912</v>
      </c>
      <c r="M266" s="1">
        <v>263</v>
      </c>
      <c r="N266" s="9">
        <f t="shared" si="52"/>
        <v>216650.74978647733</v>
      </c>
      <c r="O266" s="9">
        <f t="shared" si="53"/>
        <v>58767.848284890242</v>
      </c>
      <c r="P266" s="9">
        <f t="shared" si="54"/>
        <v>9718.6187678520528</v>
      </c>
      <c r="Q266" s="9">
        <f t="shared" si="55"/>
        <v>49049.229517038199</v>
      </c>
      <c r="R266" s="26">
        <f t="shared" si="56"/>
        <v>167601.52026943912</v>
      </c>
      <c r="T266" s="9"/>
      <c r="U266" s="26"/>
      <c r="V266" s="26"/>
      <c r="W266" s="26"/>
      <c r="X266" s="26"/>
      <c r="AB266" s="1">
        <v>263</v>
      </c>
      <c r="AC266" s="26">
        <f t="shared" si="61"/>
        <v>167601.52026943912</v>
      </c>
    </row>
    <row r="267" spans="6:29" x14ac:dyDescent="0.3">
      <c r="F267" s="1">
        <v>264</v>
      </c>
      <c r="G267" s="9">
        <f t="shared" si="62"/>
        <v>167601.52026943912</v>
      </c>
      <c r="H267" s="26">
        <f t="shared" si="57"/>
        <v>4897.3206904075205</v>
      </c>
      <c r="I267" s="26">
        <f t="shared" si="58"/>
        <v>698.33966778932961</v>
      </c>
      <c r="J267" s="26">
        <f t="shared" si="59"/>
        <v>4198.9810226181908</v>
      </c>
      <c r="K267" s="26">
        <f t="shared" si="60"/>
        <v>163402.53924682093</v>
      </c>
      <c r="M267" s="1">
        <v>264</v>
      </c>
      <c r="N267" s="9">
        <f t="shared" si="52"/>
        <v>212656.14055351345</v>
      </c>
      <c r="O267" s="9">
        <f t="shared" si="53"/>
        <v>58767.848284890242</v>
      </c>
      <c r="P267" s="9">
        <f t="shared" si="54"/>
        <v>9514.246978197727</v>
      </c>
      <c r="Q267" s="9">
        <f t="shared" si="55"/>
        <v>49253.601306692522</v>
      </c>
      <c r="R267" s="26">
        <f t="shared" si="56"/>
        <v>163402.53924682093</v>
      </c>
      <c r="T267" s="9"/>
      <c r="U267" s="26"/>
      <c r="V267" s="26"/>
      <c r="W267" s="26"/>
      <c r="X267" s="26"/>
      <c r="AB267" s="1">
        <v>264</v>
      </c>
      <c r="AC267" s="26">
        <f t="shared" si="61"/>
        <v>163402.53924682093</v>
      </c>
    </row>
    <row r="268" spans="6:29" x14ac:dyDescent="0.3">
      <c r="F268" s="1">
        <v>265</v>
      </c>
      <c r="G268" s="9">
        <f t="shared" si="62"/>
        <v>163402.53924682093</v>
      </c>
      <c r="H268" s="26">
        <f t="shared" si="57"/>
        <v>4897.3206904075205</v>
      </c>
      <c r="I268" s="26">
        <f t="shared" si="58"/>
        <v>680.84391352842056</v>
      </c>
      <c r="J268" s="26">
        <f t="shared" si="59"/>
        <v>4216.4767768790998</v>
      </c>
      <c r="K268" s="26">
        <f t="shared" si="60"/>
        <v>159186.06246994183</v>
      </c>
      <c r="M268" s="1">
        <v>265</v>
      </c>
      <c r="N268" s="9">
        <f t="shared" si="52"/>
        <v>208644.88711541225</v>
      </c>
      <c r="O268" s="9">
        <f t="shared" si="53"/>
        <v>58767.848284890242</v>
      </c>
      <c r="P268" s="9">
        <f t="shared" si="54"/>
        <v>9309.02363941984</v>
      </c>
      <c r="Q268" s="9">
        <f t="shared" si="55"/>
        <v>49458.824645470413</v>
      </c>
      <c r="R268" s="26">
        <f t="shared" si="56"/>
        <v>159186.06246994183</v>
      </c>
      <c r="T268" s="9"/>
      <c r="U268" s="26"/>
      <c r="V268" s="26"/>
      <c r="W268" s="26"/>
      <c r="X268" s="26"/>
      <c r="AB268" s="1">
        <v>265</v>
      </c>
      <c r="AC268" s="26">
        <f t="shared" si="61"/>
        <v>159186.06246994183</v>
      </c>
    </row>
    <row r="269" spans="6:29" x14ac:dyDescent="0.3">
      <c r="F269" s="1">
        <v>266</v>
      </c>
      <c r="G269" s="9">
        <f t="shared" si="62"/>
        <v>159186.06246994183</v>
      </c>
      <c r="H269" s="26">
        <f t="shared" si="57"/>
        <v>4897.3206904075205</v>
      </c>
      <c r="I269" s="26">
        <f t="shared" si="58"/>
        <v>663.27526029142427</v>
      </c>
      <c r="J269" s="26">
        <f t="shared" si="59"/>
        <v>4234.0454301160962</v>
      </c>
      <c r="K269" s="26">
        <f t="shared" si="60"/>
        <v>154952.01703982573</v>
      </c>
      <c r="M269" s="1">
        <v>266</v>
      </c>
      <c r="N269" s="9">
        <f t="shared" si="52"/>
        <v>204616.92012131895</v>
      </c>
      <c r="O269" s="9">
        <f t="shared" si="53"/>
        <v>58767.848284890242</v>
      </c>
      <c r="P269" s="9">
        <f t="shared" si="54"/>
        <v>9102.9452033970465</v>
      </c>
      <c r="Q269" s="9">
        <f t="shared" si="55"/>
        <v>49664.903081493198</v>
      </c>
      <c r="R269" s="26">
        <f t="shared" si="56"/>
        <v>154952.01703982573</v>
      </c>
      <c r="T269" s="9"/>
      <c r="U269" s="26"/>
      <c r="V269" s="26"/>
      <c r="W269" s="26"/>
      <c r="X269" s="26"/>
      <c r="AB269" s="1">
        <v>266</v>
      </c>
      <c r="AC269" s="26">
        <f t="shared" si="61"/>
        <v>154952.01703982573</v>
      </c>
    </row>
    <row r="270" spans="6:29" x14ac:dyDescent="0.3">
      <c r="F270" s="1">
        <v>267</v>
      </c>
      <c r="G270" s="9">
        <f t="shared" si="62"/>
        <v>154952.01703982573</v>
      </c>
      <c r="H270" s="26">
        <f t="shared" si="57"/>
        <v>4897.3206904075205</v>
      </c>
      <c r="I270" s="26">
        <f t="shared" si="58"/>
        <v>645.63340433260726</v>
      </c>
      <c r="J270" s="26">
        <f t="shared" si="59"/>
        <v>4251.6872860749136</v>
      </c>
      <c r="K270" s="26">
        <f t="shared" si="60"/>
        <v>150700.32975375082</v>
      </c>
      <c r="M270" s="1">
        <v>267</v>
      </c>
      <c r="N270" s="9">
        <f t="shared" si="52"/>
        <v>200572.16993141692</v>
      </c>
      <c r="O270" s="9">
        <f t="shared" si="53"/>
        <v>58767.848284890242</v>
      </c>
      <c r="P270" s="9">
        <f t="shared" si="54"/>
        <v>8896.008107224161</v>
      </c>
      <c r="Q270" s="9">
        <f t="shared" si="55"/>
        <v>49871.840177666083</v>
      </c>
      <c r="R270" s="26">
        <f t="shared" si="56"/>
        <v>150700.32975375082</v>
      </c>
      <c r="T270" s="9"/>
      <c r="U270" s="26"/>
      <c r="V270" s="26"/>
      <c r="W270" s="26"/>
      <c r="X270" s="26"/>
      <c r="AB270" s="1">
        <v>267</v>
      </c>
      <c r="AC270" s="26">
        <f t="shared" si="61"/>
        <v>150700.32975375082</v>
      </c>
    </row>
    <row r="271" spans="6:29" x14ac:dyDescent="0.3">
      <c r="F271" s="1">
        <v>268</v>
      </c>
      <c r="G271" s="9">
        <f t="shared" si="62"/>
        <v>150700.32975375082</v>
      </c>
      <c r="H271" s="26">
        <f t="shared" si="57"/>
        <v>4897.3206904075205</v>
      </c>
      <c r="I271" s="26">
        <f t="shared" si="58"/>
        <v>627.91804064062842</v>
      </c>
      <c r="J271" s="26">
        <f t="shared" si="59"/>
        <v>4269.402649766892</v>
      </c>
      <c r="K271" s="26">
        <f t="shared" si="60"/>
        <v>146430.92710398394</v>
      </c>
      <c r="M271" s="1">
        <v>268</v>
      </c>
      <c r="N271" s="9">
        <f t="shared" si="52"/>
        <v>196510.56661572363</v>
      </c>
      <c r="O271" s="9">
        <f t="shared" si="53"/>
        <v>58767.848284890242</v>
      </c>
      <c r="P271" s="9">
        <f t="shared" si="54"/>
        <v>8688.2087731505508</v>
      </c>
      <c r="Q271" s="9">
        <f t="shared" si="55"/>
        <v>50079.63951173969</v>
      </c>
      <c r="R271" s="26">
        <f t="shared" si="56"/>
        <v>146430.92710398394</v>
      </c>
      <c r="T271" s="9"/>
      <c r="U271" s="26"/>
      <c r="V271" s="26"/>
      <c r="W271" s="26"/>
      <c r="X271" s="26"/>
      <c r="AB271" s="1">
        <v>268</v>
      </c>
      <c r="AC271" s="26">
        <f t="shared" si="61"/>
        <v>146430.92710398394</v>
      </c>
    </row>
    <row r="272" spans="6:29" x14ac:dyDescent="0.3">
      <c r="F272" s="1">
        <v>269</v>
      </c>
      <c r="G272" s="9">
        <f t="shared" si="62"/>
        <v>146430.92710398394</v>
      </c>
      <c r="H272" s="26">
        <f t="shared" si="57"/>
        <v>4897.3206904075205</v>
      </c>
      <c r="I272" s="26">
        <f t="shared" si="58"/>
        <v>610.12886293326642</v>
      </c>
      <c r="J272" s="26">
        <f t="shared" si="59"/>
        <v>4287.1918274742538</v>
      </c>
      <c r="K272" s="26">
        <f t="shared" si="60"/>
        <v>142143.73527650969</v>
      </c>
      <c r="M272" s="1">
        <v>269</v>
      </c>
      <c r="N272" s="9">
        <f t="shared" ref="N272:N303" si="63">G261</f>
        <v>192432.03995288163</v>
      </c>
      <c r="O272" s="9">
        <f t="shared" ref="O272:O303" si="64">SUM(H261:H272)</f>
        <v>58767.848284890242</v>
      </c>
      <c r="P272" s="9">
        <f t="shared" ref="P272:P303" si="65">SUM(I261:I272)</f>
        <v>8479.5436085183028</v>
      </c>
      <c r="Q272" s="9">
        <f t="shared" ref="Q272:Q303" si="66">SUM(J261:J272)</f>
        <v>50288.304676371939</v>
      </c>
      <c r="R272" s="26">
        <f t="shared" ref="R272:R303" si="67">K272</f>
        <v>142143.73527650969</v>
      </c>
      <c r="T272" s="9"/>
      <c r="U272" s="26"/>
      <c r="V272" s="26"/>
      <c r="W272" s="26"/>
      <c r="X272" s="26"/>
      <c r="AB272" s="1">
        <v>269</v>
      </c>
      <c r="AC272" s="26">
        <f t="shared" si="61"/>
        <v>142143.73527650969</v>
      </c>
    </row>
    <row r="273" spans="6:29" x14ac:dyDescent="0.3">
      <c r="F273" s="1">
        <v>270</v>
      </c>
      <c r="G273" s="9">
        <f t="shared" si="62"/>
        <v>142143.73527650969</v>
      </c>
      <c r="H273" s="26">
        <f t="shared" si="57"/>
        <v>4897.3206904075205</v>
      </c>
      <c r="I273" s="26">
        <f t="shared" si="58"/>
        <v>592.26556365212366</v>
      </c>
      <c r="J273" s="26">
        <f t="shared" si="59"/>
        <v>4305.0551267553965</v>
      </c>
      <c r="K273" s="26">
        <f t="shared" si="60"/>
        <v>137838.68014975428</v>
      </c>
      <c r="M273" s="1">
        <v>270</v>
      </c>
      <c r="N273" s="9">
        <f t="shared" si="63"/>
        <v>188336.51942894445</v>
      </c>
      <c r="O273" s="9">
        <f t="shared" si="64"/>
        <v>58767.848284890242</v>
      </c>
      <c r="P273" s="9">
        <f t="shared" si="65"/>
        <v>8270.0090057000853</v>
      </c>
      <c r="Q273" s="9">
        <f t="shared" si="66"/>
        <v>50497.839279190157</v>
      </c>
      <c r="R273" s="26">
        <f t="shared" si="67"/>
        <v>137838.68014975428</v>
      </c>
      <c r="T273" s="9"/>
      <c r="U273" s="26"/>
      <c r="V273" s="26"/>
      <c r="W273" s="26"/>
      <c r="X273" s="26"/>
      <c r="AB273" s="1">
        <v>270</v>
      </c>
      <c r="AC273" s="26">
        <f t="shared" si="61"/>
        <v>137838.68014975428</v>
      </c>
    </row>
    <row r="274" spans="6:29" x14ac:dyDescent="0.3">
      <c r="F274" s="1">
        <v>271</v>
      </c>
      <c r="G274" s="9">
        <f t="shared" si="62"/>
        <v>137838.68014975428</v>
      </c>
      <c r="H274" s="26">
        <f t="shared" si="57"/>
        <v>4897.3206904075205</v>
      </c>
      <c r="I274" s="26">
        <f t="shared" si="58"/>
        <v>574.32783395730951</v>
      </c>
      <c r="J274" s="26">
        <f t="shared" si="59"/>
        <v>4322.9928564502106</v>
      </c>
      <c r="K274" s="26">
        <f t="shared" si="60"/>
        <v>133515.68729330407</v>
      </c>
      <c r="M274" s="1">
        <v>271</v>
      </c>
      <c r="N274" s="9">
        <f t="shared" si="63"/>
        <v>184223.93423615754</v>
      </c>
      <c r="O274" s="9">
        <f t="shared" si="64"/>
        <v>58767.848284890242</v>
      </c>
      <c r="P274" s="9">
        <f t="shared" si="65"/>
        <v>8059.6013420367935</v>
      </c>
      <c r="Q274" s="9">
        <f t="shared" si="66"/>
        <v>50708.246942853446</v>
      </c>
      <c r="R274" s="26">
        <f t="shared" si="67"/>
        <v>133515.68729330407</v>
      </c>
      <c r="T274" s="9"/>
      <c r="U274" s="26"/>
      <c r="V274" s="26"/>
      <c r="W274" s="26"/>
      <c r="X274" s="26"/>
      <c r="AB274" s="1">
        <v>271</v>
      </c>
      <c r="AC274" s="26">
        <f t="shared" si="61"/>
        <v>133515.68729330407</v>
      </c>
    </row>
    <row r="275" spans="6:29" x14ac:dyDescent="0.3">
      <c r="F275" s="1">
        <v>272</v>
      </c>
      <c r="G275" s="9">
        <f t="shared" si="62"/>
        <v>133515.68729330407</v>
      </c>
      <c r="H275" s="26">
        <f t="shared" si="57"/>
        <v>4897.3206904075205</v>
      </c>
      <c r="I275" s="26">
        <f t="shared" si="58"/>
        <v>556.3153637221003</v>
      </c>
      <c r="J275" s="26">
        <f t="shared" si="59"/>
        <v>4341.0053266854202</v>
      </c>
      <c r="K275" s="26">
        <f t="shared" si="60"/>
        <v>129174.68196661865</v>
      </c>
      <c r="M275" s="1">
        <v>272</v>
      </c>
      <c r="N275" s="9">
        <f t="shared" si="63"/>
        <v>180094.21327173401</v>
      </c>
      <c r="O275" s="9">
        <f t="shared" si="64"/>
        <v>58767.848284890242</v>
      </c>
      <c r="P275" s="9">
        <f t="shared" si="65"/>
        <v>7848.3169797749051</v>
      </c>
      <c r="Q275" s="9">
        <f t="shared" si="66"/>
        <v>50919.531305115343</v>
      </c>
      <c r="R275" s="26">
        <f t="shared" si="67"/>
        <v>129174.68196661865</v>
      </c>
      <c r="T275" s="9"/>
      <c r="U275" s="26"/>
      <c r="V275" s="26"/>
      <c r="W275" s="26"/>
      <c r="X275" s="26"/>
      <c r="AB275" s="1">
        <v>272</v>
      </c>
      <c r="AC275" s="26">
        <f t="shared" si="61"/>
        <v>129174.68196661865</v>
      </c>
    </row>
    <row r="276" spans="6:29" x14ac:dyDescent="0.3">
      <c r="F276" s="1">
        <v>273</v>
      </c>
      <c r="G276" s="9">
        <f t="shared" si="62"/>
        <v>129174.68196661865</v>
      </c>
      <c r="H276" s="26">
        <f t="shared" si="57"/>
        <v>4897.3206904075205</v>
      </c>
      <c r="I276" s="26">
        <f t="shared" si="58"/>
        <v>538.22784152757765</v>
      </c>
      <c r="J276" s="26">
        <f t="shared" si="59"/>
        <v>4359.0928488799427</v>
      </c>
      <c r="K276" s="26">
        <f t="shared" si="60"/>
        <v>124815.58911773871</v>
      </c>
      <c r="M276" s="1">
        <v>273</v>
      </c>
      <c r="N276" s="9">
        <f t="shared" si="63"/>
        <v>175947.28513662537</v>
      </c>
      <c r="O276" s="9">
        <f t="shared" si="64"/>
        <v>58767.848284890242</v>
      </c>
      <c r="P276" s="9">
        <f t="shared" si="65"/>
        <v>7636.1522660035907</v>
      </c>
      <c r="Q276" s="9">
        <f t="shared" si="66"/>
        <v>51131.696018886658</v>
      </c>
      <c r="R276" s="26">
        <f t="shared" si="67"/>
        <v>124815.58911773871</v>
      </c>
      <c r="T276" s="9"/>
      <c r="U276" s="26"/>
      <c r="V276" s="26"/>
      <c r="W276" s="26"/>
      <c r="X276" s="26"/>
      <c r="AB276" s="1">
        <v>273</v>
      </c>
      <c r="AC276" s="26">
        <f t="shared" si="61"/>
        <v>124815.58911773871</v>
      </c>
    </row>
    <row r="277" spans="6:29" x14ac:dyDescent="0.3">
      <c r="F277" s="1">
        <v>274</v>
      </c>
      <c r="G277" s="9">
        <f t="shared" si="62"/>
        <v>124815.58911773871</v>
      </c>
      <c r="H277" s="26">
        <f t="shared" si="57"/>
        <v>4897.3206904075205</v>
      </c>
      <c r="I277" s="26">
        <f t="shared" si="58"/>
        <v>520.06495465724458</v>
      </c>
      <c r="J277" s="26">
        <f t="shared" si="59"/>
        <v>4377.2557357502756</v>
      </c>
      <c r="K277" s="26">
        <f t="shared" si="60"/>
        <v>120438.33338198843</v>
      </c>
      <c r="M277" s="1">
        <v>274</v>
      </c>
      <c r="N277" s="9">
        <f t="shared" si="63"/>
        <v>171783.07813428712</v>
      </c>
      <c r="O277" s="9">
        <f t="shared" si="64"/>
        <v>58767.848284890242</v>
      </c>
      <c r="P277" s="9">
        <f t="shared" si="65"/>
        <v>7423.1035325915636</v>
      </c>
      <c r="Q277" s="9">
        <f t="shared" si="66"/>
        <v>51344.744752298677</v>
      </c>
      <c r="R277" s="26">
        <f t="shared" si="67"/>
        <v>120438.33338198843</v>
      </c>
      <c r="T277" s="9"/>
      <c r="U277" s="26"/>
      <c r="V277" s="26"/>
      <c r="W277" s="26"/>
      <c r="X277" s="26"/>
      <c r="AB277" s="1">
        <v>274</v>
      </c>
      <c r="AC277" s="26">
        <f t="shared" si="61"/>
        <v>120438.33338198843</v>
      </c>
    </row>
    <row r="278" spans="6:29" x14ac:dyDescent="0.3">
      <c r="F278" s="1">
        <v>275</v>
      </c>
      <c r="G278" s="9">
        <f t="shared" si="62"/>
        <v>120438.33338198843</v>
      </c>
      <c r="H278" s="26">
        <f t="shared" si="57"/>
        <v>4897.3206904075205</v>
      </c>
      <c r="I278" s="26">
        <f t="shared" si="58"/>
        <v>501.82638909161847</v>
      </c>
      <c r="J278" s="26">
        <f t="shared" si="59"/>
        <v>4395.4943013159018</v>
      </c>
      <c r="K278" s="26">
        <f t="shared" si="60"/>
        <v>116042.83908067252</v>
      </c>
      <c r="M278" s="1">
        <v>275</v>
      </c>
      <c r="N278" s="9">
        <f t="shared" si="63"/>
        <v>167601.52026943912</v>
      </c>
      <c r="O278" s="9">
        <f t="shared" si="64"/>
        <v>58767.848284890242</v>
      </c>
      <c r="P278" s="9">
        <f t="shared" si="65"/>
        <v>7209.1670961236523</v>
      </c>
      <c r="Q278" s="9">
        <f t="shared" si="66"/>
        <v>51558.68118876659</v>
      </c>
      <c r="R278" s="26">
        <f t="shared" si="67"/>
        <v>116042.83908067252</v>
      </c>
      <c r="T278" s="9"/>
      <c r="U278" s="26"/>
      <c r="V278" s="26"/>
      <c r="W278" s="26"/>
      <c r="X278" s="26"/>
      <c r="AB278" s="1">
        <v>275</v>
      </c>
      <c r="AC278" s="26">
        <f t="shared" si="61"/>
        <v>116042.83908067252</v>
      </c>
    </row>
    <row r="279" spans="6:29" x14ac:dyDescent="0.3">
      <c r="F279" s="1">
        <v>276</v>
      </c>
      <c r="G279" s="9">
        <f t="shared" si="62"/>
        <v>116042.83908067252</v>
      </c>
      <c r="H279" s="26">
        <f t="shared" si="57"/>
        <v>4897.3206904075205</v>
      </c>
      <c r="I279" s="26">
        <f t="shared" si="58"/>
        <v>483.51182950280219</v>
      </c>
      <c r="J279" s="26">
        <f t="shared" si="59"/>
        <v>4413.8088609047181</v>
      </c>
      <c r="K279" s="26">
        <f t="shared" si="60"/>
        <v>111629.03021976781</v>
      </c>
      <c r="M279" s="1">
        <v>276</v>
      </c>
      <c r="N279" s="9">
        <f t="shared" si="63"/>
        <v>163402.53924682093</v>
      </c>
      <c r="O279" s="9">
        <f t="shared" si="64"/>
        <v>58767.848284890242</v>
      </c>
      <c r="P279" s="9">
        <f t="shared" si="65"/>
        <v>6994.339257837124</v>
      </c>
      <c r="Q279" s="9">
        <f t="shared" si="66"/>
        <v>51773.509027053115</v>
      </c>
      <c r="R279" s="26">
        <f t="shared" si="67"/>
        <v>111629.03021976781</v>
      </c>
      <c r="T279" s="9"/>
      <c r="U279" s="26"/>
      <c r="V279" s="26"/>
      <c r="W279" s="26"/>
      <c r="X279" s="26"/>
      <c r="AB279" s="1">
        <v>276</v>
      </c>
      <c r="AC279" s="26">
        <f t="shared" si="61"/>
        <v>111629.03021976781</v>
      </c>
    </row>
    <row r="280" spans="6:29" x14ac:dyDescent="0.3">
      <c r="F280" s="1">
        <v>277</v>
      </c>
      <c r="G280" s="9">
        <f t="shared" si="62"/>
        <v>111629.03021976781</v>
      </c>
      <c r="H280" s="26">
        <f t="shared" si="57"/>
        <v>4897.3206904075205</v>
      </c>
      <c r="I280" s="26">
        <f t="shared" si="58"/>
        <v>465.12095924903252</v>
      </c>
      <c r="J280" s="26">
        <f t="shared" si="59"/>
        <v>4432.1997311584882</v>
      </c>
      <c r="K280" s="26">
        <f t="shared" si="60"/>
        <v>107196.83048860932</v>
      </c>
      <c r="M280" s="1">
        <v>277</v>
      </c>
      <c r="N280" s="9">
        <f t="shared" si="63"/>
        <v>159186.06246994183</v>
      </c>
      <c r="O280" s="9">
        <f t="shared" si="64"/>
        <v>58767.848284890242</v>
      </c>
      <c r="P280" s="9">
        <f t="shared" si="65"/>
        <v>6778.6163035577356</v>
      </c>
      <c r="Q280" s="9">
        <f t="shared" si="66"/>
        <v>51989.231981332501</v>
      </c>
      <c r="R280" s="26">
        <f t="shared" si="67"/>
        <v>107196.83048860932</v>
      </c>
      <c r="T280" s="9"/>
      <c r="U280" s="26"/>
      <c r="V280" s="26"/>
      <c r="W280" s="26"/>
      <c r="X280" s="26"/>
      <c r="AB280" s="1">
        <v>277</v>
      </c>
      <c r="AC280" s="26">
        <f t="shared" si="61"/>
        <v>107196.83048860932</v>
      </c>
    </row>
    <row r="281" spans="6:29" x14ac:dyDescent="0.3">
      <c r="F281" s="1">
        <v>278</v>
      </c>
      <c r="G281" s="9">
        <f t="shared" si="62"/>
        <v>107196.83048860932</v>
      </c>
      <c r="H281" s="26">
        <f t="shared" si="57"/>
        <v>4897.3206904075205</v>
      </c>
      <c r="I281" s="26">
        <f t="shared" si="58"/>
        <v>446.6534603692055</v>
      </c>
      <c r="J281" s="26">
        <f t="shared" si="59"/>
        <v>4450.6672300383152</v>
      </c>
      <c r="K281" s="26">
        <f t="shared" si="60"/>
        <v>102746.163258571</v>
      </c>
      <c r="M281" s="1">
        <v>278</v>
      </c>
      <c r="N281" s="9">
        <f t="shared" si="63"/>
        <v>154952.01703982573</v>
      </c>
      <c r="O281" s="9">
        <f t="shared" si="64"/>
        <v>58767.848284890242</v>
      </c>
      <c r="P281" s="9">
        <f t="shared" si="65"/>
        <v>6561.9945036355166</v>
      </c>
      <c r="Q281" s="9">
        <f t="shared" si="66"/>
        <v>52205.853781254722</v>
      </c>
      <c r="R281" s="26">
        <f t="shared" si="67"/>
        <v>102746.163258571</v>
      </c>
      <c r="T281" s="9"/>
      <c r="U281" s="26"/>
      <c r="V281" s="26"/>
      <c r="W281" s="26"/>
      <c r="X281" s="26"/>
      <c r="AB281" s="1">
        <v>278</v>
      </c>
      <c r="AC281" s="26">
        <f t="shared" si="61"/>
        <v>102746.163258571</v>
      </c>
    </row>
    <row r="282" spans="6:29" x14ac:dyDescent="0.3">
      <c r="F282" s="1">
        <v>279</v>
      </c>
      <c r="G282" s="9">
        <f t="shared" si="62"/>
        <v>102746.163258571</v>
      </c>
      <c r="H282" s="26">
        <f t="shared" si="57"/>
        <v>4897.3206904075205</v>
      </c>
      <c r="I282" s="26">
        <f t="shared" si="58"/>
        <v>428.10901357737919</v>
      </c>
      <c r="J282" s="26">
        <f t="shared" si="59"/>
        <v>4469.2116768301412</v>
      </c>
      <c r="K282" s="26">
        <f t="shared" si="60"/>
        <v>98276.951581740868</v>
      </c>
      <c r="M282" s="1">
        <v>279</v>
      </c>
      <c r="N282" s="9">
        <f t="shared" si="63"/>
        <v>150700.32975375082</v>
      </c>
      <c r="O282" s="9">
        <f t="shared" si="64"/>
        <v>58767.848284890242</v>
      </c>
      <c r="P282" s="9">
        <f t="shared" si="65"/>
        <v>6344.4701128802881</v>
      </c>
      <c r="Q282" s="9">
        <f t="shared" si="66"/>
        <v>52423.378172009951</v>
      </c>
      <c r="R282" s="26">
        <f t="shared" si="67"/>
        <v>98276.951581740868</v>
      </c>
      <c r="T282" s="9"/>
      <c r="U282" s="26"/>
      <c r="V282" s="26"/>
      <c r="W282" s="26"/>
      <c r="X282" s="26"/>
      <c r="AB282" s="1">
        <v>279</v>
      </c>
      <c r="AC282" s="26">
        <f t="shared" si="61"/>
        <v>98276.951581740868</v>
      </c>
    </row>
    <row r="283" spans="6:29" x14ac:dyDescent="0.3">
      <c r="F283" s="1">
        <v>280</v>
      </c>
      <c r="G283" s="9">
        <f t="shared" si="62"/>
        <v>98276.951581740868</v>
      </c>
      <c r="H283" s="26">
        <f t="shared" si="57"/>
        <v>4897.3206904075205</v>
      </c>
      <c r="I283" s="26">
        <f t="shared" si="58"/>
        <v>409.4872982572536</v>
      </c>
      <c r="J283" s="26">
        <f t="shared" si="59"/>
        <v>4487.8333921502672</v>
      </c>
      <c r="K283" s="26">
        <f t="shared" si="60"/>
        <v>93789.118189590605</v>
      </c>
      <c r="M283" s="1">
        <v>280</v>
      </c>
      <c r="N283" s="9">
        <f t="shared" si="63"/>
        <v>146430.92710398394</v>
      </c>
      <c r="O283" s="9">
        <f t="shared" si="64"/>
        <v>58767.848284890242</v>
      </c>
      <c r="P283" s="9">
        <f t="shared" si="65"/>
        <v>6126.0393704969129</v>
      </c>
      <c r="Q283" s="9">
        <f t="shared" si="66"/>
        <v>52641.808914393332</v>
      </c>
      <c r="R283" s="26">
        <f t="shared" si="67"/>
        <v>93789.118189590605</v>
      </c>
      <c r="T283" s="9"/>
      <c r="U283" s="26"/>
      <c r="V283" s="26"/>
      <c r="W283" s="26"/>
      <c r="X283" s="26"/>
      <c r="AB283" s="1">
        <v>280</v>
      </c>
      <c r="AC283" s="26">
        <f t="shared" si="61"/>
        <v>93789.118189590605</v>
      </c>
    </row>
    <row r="284" spans="6:29" x14ac:dyDescent="0.3">
      <c r="F284" s="1">
        <v>281</v>
      </c>
      <c r="G284" s="9">
        <f t="shared" si="62"/>
        <v>93789.118189590605</v>
      </c>
      <c r="H284" s="26">
        <f t="shared" si="57"/>
        <v>4897.3206904075205</v>
      </c>
      <c r="I284" s="26">
        <f t="shared" si="58"/>
        <v>390.78799245662753</v>
      </c>
      <c r="J284" s="26">
        <f t="shared" si="59"/>
        <v>4506.5326979508927</v>
      </c>
      <c r="K284" s="26">
        <f t="shared" si="60"/>
        <v>89282.585491639707</v>
      </c>
      <c r="M284" s="1">
        <v>281</v>
      </c>
      <c r="N284" s="9">
        <f t="shared" si="63"/>
        <v>142143.73527650969</v>
      </c>
      <c r="O284" s="9">
        <f t="shared" si="64"/>
        <v>58767.848284890242</v>
      </c>
      <c r="P284" s="9">
        <f t="shared" si="65"/>
        <v>5906.698500020274</v>
      </c>
      <c r="Q284" s="9">
        <f t="shared" si="66"/>
        <v>52861.149784869973</v>
      </c>
      <c r="R284" s="26">
        <f t="shared" si="67"/>
        <v>89282.585491639707</v>
      </c>
      <c r="T284" s="9"/>
      <c r="U284" s="26"/>
      <c r="V284" s="26"/>
      <c r="W284" s="26"/>
      <c r="X284" s="26"/>
      <c r="AB284" s="1">
        <v>281</v>
      </c>
      <c r="AC284" s="26">
        <f t="shared" si="61"/>
        <v>89282.585491639707</v>
      </c>
    </row>
    <row r="285" spans="6:29" x14ac:dyDescent="0.3">
      <c r="F285" s="1">
        <v>282</v>
      </c>
      <c r="G285" s="9">
        <f t="shared" si="62"/>
        <v>89282.585491639707</v>
      </c>
      <c r="H285" s="26">
        <f t="shared" si="57"/>
        <v>4897.3206904075205</v>
      </c>
      <c r="I285" s="26">
        <f t="shared" si="58"/>
        <v>372.01077288183211</v>
      </c>
      <c r="J285" s="26">
        <f t="shared" si="59"/>
        <v>4525.3099175256884</v>
      </c>
      <c r="K285" s="26">
        <f t="shared" si="60"/>
        <v>84757.275574114014</v>
      </c>
      <c r="M285" s="1">
        <v>282</v>
      </c>
      <c r="N285" s="9">
        <f t="shared" si="63"/>
        <v>137838.68014975428</v>
      </c>
      <c r="O285" s="9">
        <f t="shared" si="64"/>
        <v>58767.848284890242</v>
      </c>
      <c r="P285" s="9">
        <f t="shared" si="65"/>
        <v>5686.4437092499838</v>
      </c>
      <c r="Q285" s="9">
        <f t="shared" si="66"/>
        <v>53081.404575640263</v>
      </c>
      <c r="R285" s="26">
        <f t="shared" si="67"/>
        <v>84757.275574114014</v>
      </c>
      <c r="T285" s="9"/>
      <c r="U285" s="26"/>
      <c r="V285" s="26"/>
      <c r="W285" s="26"/>
      <c r="X285" s="26"/>
      <c r="AB285" s="1">
        <v>282</v>
      </c>
      <c r="AC285" s="26">
        <f t="shared" si="61"/>
        <v>84757.275574114014</v>
      </c>
    </row>
    <row r="286" spans="6:29" x14ac:dyDescent="0.3">
      <c r="F286" s="1">
        <v>283</v>
      </c>
      <c r="G286" s="9">
        <f t="shared" si="62"/>
        <v>84757.275574114014</v>
      </c>
      <c r="H286" s="26">
        <f t="shared" si="57"/>
        <v>4897.3206904075205</v>
      </c>
      <c r="I286" s="26">
        <f t="shared" si="58"/>
        <v>353.15531489214175</v>
      </c>
      <c r="J286" s="26">
        <f t="shared" si="59"/>
        <v>4544.1653755153784</v>
      </c>
      <c r="K286" s="26">
        <f t="shared" si="60"/>
        <v>80213.110198598632</v>
      </c>
      <c r="M286" s="1">
        <v>283</v>
      </c>
      <c r="N286" s="9">
        <f t="shared" si="63"/>
        <v>133515.68729330407</v>
      </c>
      <c r="O286" s="9">
        <f t="shared" si="64"/>
        <v>58767.848284890242</v>
      </c>
      <c r="P286" s="9">
        <f t="shared" si="65"/>
        <v>5465.2711901848161</v>
      </c>
      <c r="Q286" s="9">
        <f t="shared" si="66"/>
        <v>53302.577094705426</v>
      </c>
      <c r="R286" s="26">
        <f t="shared" si="67"/>
        <v>80213.110198598632</v>
      </c>
      <c r="T286" s="9"/>
      <c r="U286" s="26"/>
      <c r="V286" s="26"/>
      <c r="W286" s="26"/>
      <c r="X286" s="26"/>
      <c r="AB286" s="1">
        <v>283</v>
      </c>
      <c r="AC286" s="26">
        <f t="shared" si="61"/>
        <v>80213.110198598632</v>
      </c>
    </row>
    <row r="287" spans="6:29" x14ac:dyDescent="0.3">
      <c r="F287" s="1">
        <v>284</v>
      </c>
      <c r="G287" s="9">
        <f t="shared" si="62"/>
        <v>80213.110198598632</v>
      </c>
      <c r="H287" s="26">
        <f t="shared" si="57"/>
        <v>4897.3206904075205</v>
      </c>
      <c r="I287" s="26">
        <f t="shared" si="58"/>
        <v>334.22129249416093</v>
      </c>
      <c r="J287" s="26">
        <f t="shared" si="59"/>
        <v>4563.09939791336</v>
      </c>
      <c r="K287" s="26">
        <f t="shared" si="60"/>
        <v>75650.010800685268</v>
      </c>
      <c r="M287" s="1">
        <v>284</v>
      </c>
      <c r="N287" s="9">
        <f t="shared" si="63"/>
        <v>129174.68196661865</v>
      </c>
      <c r="O287" s="9">
        <f t="shared" si="64"/>
        <v>58767.848284890242</v>
      </c>
      <c r="P287" s="9">
        <f t="shared" si="65"/>
        <v>5243.1771189568772</v>
      </c>
      <c r="Q287" s="9">
        <f t="shared" si="66"/>
        <v>53524.671165933367</v>
      </c>
      <c r="R287" s="26">
        <f t="shared" si="67"/>
        <v>75650.010800685268</v>
      </c>
      <c r="T287" s="9"/>
      <c r="U287" s="26"/>
      <c r="V287" s="26"/>
      <c r="W287" s="26"/>
      <c r="X287" s="26"/>
      <c r="AB287" s="1">
        <v>284</v>
      </c>
      <c r="AC287" s="26">
        <f t="shared" si="61"/>
        <v>75650.010800685268</v>
      </c>
    </row>
    <row r="288" spans="6:29" x14ac:dyDescent="0.3">
      <c r="F288" s="1">
        <v>285</v>
      </c>
      <c r="G288" s="9">
        <f t="shared" si="62"/>
        <v>75650.010800685268</v>
      </c>
      <c r="H288" s="26">
        <f t="shared" si="57"/>
        <v>4897.3206904075205</v>
      </c>
      <c r="I288" s="26">
        <f t="shared" si="58"/>
        <v>315.20837833618862</v>
      </c>
      <c r="J288" s="26">
        <f t="shared" si="59"/>
        <v>4582.1123120713319</v>
      </c>
      <c r="K288" s="26">
        <f t="shared" si="60"/>
        <v>71067.898488613937</v>
      </c>
      <c r="M288" s="1">
        <v>285</v>
      </c>
      <c r="N288" s="9">
        <f t="shared" si="63"/>
        <v>124815.58911773871</v>
      </c>
      <c r="O288" s="9">
        <f t="shared" si="64"/>
        <v>58767.848284890242</v>
      </c>
      <c r="P288" s="9">
        <f t="shared" si="65"/>
        <v>5020.157655765488</v>
      </c>
      <c r="Q288" s="9">
        <f t="shared" si="66"/>
        <v>53747.690629124758</v>
      </c>
      <c r="R288" s="26">
        <f t="shared" si="67"/>
        <v>71067.898488613937</v>
      </c>
      <c r="T288" s="9"/>
      <c r="U288" s="26"/>
      <c r="V288" s="26"/>
      <c r="W288" s="26"/>
      <c r="X288" s="26"/>
      <c r="AB288" s="1">
        <v>285</v>
      </c>
      <c r="AC288" s="26">
        <f t="shared" si="61"/>
        <v>71067.898488613937</v>
      </c>
    </row>
    <row r="289" spans="6:29" x14ac:dyDescent="0.3">
      <c r="F289" s="1">
        <v>286</v>
      </c>
      <c r="G289" s="9">
        <f t="shared" si="62"/>
        <v>71067.898488613937</v>
      </c>
      <c r="H289" s="26">
        <f t="shared" si="57"/>
        <v>4897.3206904075205</v>
      </c>
      <c r="I289" s="26">
        <f t="shared" si="58"/>
        <v>296.11624370255805</v>
      </c>
      <c r="J289" s="26">
        <f t="shared" si="59"/>
        <v>4601.2044467049627</v>
      </c>
      <c r="K289" s="26">
        <f t="shared" si="60"/>
        <v>66466.694041908981</v>
      </c>
      <c r="M289" s="1">
        <v>286</v>
      </c>
      <c r="N289" s="9">
        <f t="shared" si="63"/>
        <v>120438.33338198843</v>
      </c>
      <c r="O289" s="9">
        <f t="shared" si="64"/>
        <v>58767.848284890242</v>
      </c>
      <c r="P289" s="9">
        <f t="shared" si="65"/>
        <v>4796.2089448107999</v>
      </c>
      <c r="Q289" s="9">
        <f t="shared" si="66"/>
        <v>53971.639340079455</v>
      </c>
      <c r="R289" s="26">
        <f t="shared" si="67"/>
        <v>66466.694041908981</v>
      </c>
      <c r="T289" s="9"/>
      <c r="U289" s="26"/>
      <c r="V289" s="26"/>
      <c r="W289" s="26"/>
      <c r="X289" s="26"/>
      <c r="AB289" s="1">
        <v>286</v>
      </c>
      <c r="AC289" s="26">
        <f t="shared" si="61"/>
        <v>66466.694041908981</v>
      </c>
    </row>
    <row r="290" spans="6:29" x14ac:dyDescent="0.3">
      <c r="F290" s="1">
        <v>287</v>
      </c>
      <c r="G290" s="9">
        <f t="shared" si="62"/>
        <v>66466.694041908981</v>
      </c>
      <c r="H290" s="26">
        <f t="shared" si="57"/>
        <v>4897.3206904075205</v>
      </c>
      <c r="I290" s="26">
        <f t="shared" si="58"/>
        <v>276.94455850795407</v>
      </c>
      <c r="J290" s="26">
        <f t="shared" si="59"/>
        <v>4620.3761318995666</v>
      </c>
      <c r="K290" s="26">
        <f t="shared" si="60"/>
        <v>61846.317910009413</v>
      </c>
      <c r="M290" s="1">
        <v>287</v>
      </c>
      <c r="N290" s="9">
        <f t="shared" si="63"/>
        <v>116042.83908067252</v>
      </c>
      <c r="O290" s="9">
        <f t="shared" si="64"/>
        <v>58767.848284890242</v>
      </c>
      <c r="P290" s="9">
        <f t="shared" si="65"/>
        <v>4571.327114227136</v>
      </c>
      <c r="Q290" s="9">
        <f t="shared" si="66"/>
        <v>54196.521170663116</v>
      </c>
      <c r="R290" s="26">
        <f t="shared" si="67"/>
        <v>61846.317910009413</v>
      </c>
      <c r="T290" s="9"/>
      <c r="U290" s="26"/>
      <c r="V290" s="26"/>
      <c r="W290" s="26"/>
      <c r="X290" s="26"/>
      <c r="AB290" s="1">
        <v>287</v>
      </c>
      <c r="AC290" s="26">
        <f t="shared" si="61"/>
        <v>61846.317910009413</v>
      </c>
    </row>
    <row r="291" spans="6:29" x14ac:dyDescent="0.3">
      <c r="F291" s="1">
        <v>288</v>
      </c>
      <c r="G291" s="9">
        <f t="shared" si="62"/>
        <v>61846.317910009413</v>
      </c>
      <c r="H291" s="26">
        <f t="shared" si="57"/>
        <v>4897.3206904075205</v>
      </c>
      <c r="I291" s="26">
        <f t="shared" si="58"/>
        <v>257.69299129170588</v>
      </c>
      <c r="J291" s="26">
        <f t="shared" si="59"/>
        <v>4639.6276991158147</v>
      </c>
      <c r="K291" s="26">
        <f t="shared" si="60"/>
        <v>57206.690210893597</v>
      </c>
      <c r="M291" s="1">
        <v>288</v>
      </c>
      <c r="N291" s="9">
        <f t="shared" si="63"/>
        <v>111629.03021976781</v>
      </c>
      <c r="O291" s="9">
        <f t="shared" si="64"/>
        <v>58767.848284890242</v>
      </c>
      <c r="P291" s="9">
        <f t="shared" si="65"/>
        <v>4345.5082760160394</v>
      </c>
      <c r="Q291" s="9">
        <f t="shared" si="66"/>
        <v>54422.340008874213</v>
      </c>
      <c r="R291" s="26">
        <f t="shared" si="67"/>
        <v>57206.690210893597</v>
      </c>
      <c r="T291" s="9"/>
      <c r="U291" s="26"/>
      <c r="V291" s="26"/>
      <c r="W291" s="26"/>
      <c r="X291" s="26"/>
      <c r="AB291" s="1">
        <v>288</v>
      </c>
      <c r="AC291" s="26">
        <f t="shared" si="61"/>
        <v>57206.690210893597</v>
      </c>
    </row>
    <row r="292" spans="6:29" x14ac:dyDescent="0.3">
      <c r="F292" s="1">
        <v>289</v>
      </c>
      <c r="G292" s="9">
        <f t="shared" si="62"/>
        <v>57206.690210893597</v>
      </c>
      <c r="H292" s="26">
        <f t="shared" si="57"/>
        <v>4897.3206904075205</v>
      </c>
      <c r="I292" s="26">
        <f t="shared" si="58"/>
        <v>238.36120921205665</v>
      </c>
      <c r="J292" s="26">
        <f t="shared" si="59"/>
        <v>4658.9594811954639</v>
      </c>
      <c r="K292" s="26">
        <f t="shared" si="60"/>
        <v>52547.730729698131</v>
      </c>
      <c r="M292" s="1">
        <v>289</v>
      </c>
      <c r="N292" s="9">
        <f t="shared" si="63"/>
        <v>107196.83048860932</v>
      </c>
      <c r="O292" s="9">
        <f t="shared" si="64"/>
        <v>58767.848284890242</v>
      </c>
      <c r="P292" s="9">
        <f t="shared" si="65"/>
        <v>4118.7485259790637</v>
      </c>
      <c r="Q292" s="9">
        <f t="shared" si="66"/>
        <v>54649.099758911187</v>
      </c>
      <c r="R292" s="26">
        <f t="shared" si="67"/>
        <v>52547.730729698131</v>
      </c>
      <c r="T292" s="9"/>
      <c r="U292" s="26"/>
      <c r="V292" s="26"/>
      <c r="W292" s="26"/>
      <c r="X292" s="26"/>
      <c r="AB292" s="1">
        <v>289</v>
      </c>
      <c r="AC292" s="26">
        <f t="shared" si="61"/>
        <v>52547.730729698131</v>
      </c>
    </row>
    <row r="293" spans="6:29" x14ac:dyDescent="0.3">
      <c r="F293" s="1">
        <v>290</v>
      </c>
      <c r="G293" s="9">
        <f t="shared" si="62"/>
        <v>52547.730729698131</v>
      </c>
      <c r="H293" s="26">
        <f t="shared" si="57"/>
        <v>4897.3206904075205</v>
      </c>
      <c r="I293" s="26">
        <f t="shared" si="58"/>
        <v>218.94887804040889</v>
      </c>
      <c r="J293" s="26">
        <f t="shared" si="59"/>
        <v>4678.3718123671115</v>
      </c>
      <c r="K293" s="26">
        <f t="shared" si="60"/>
        <v>47869.358917331017</v>
      </c>
      <c r="M293" s="1">
        <v>290</v>
      </c>
      <c r="N293" s="9">
        <f t="shared" si="63"/>
        <v>102746.163258571</v>
      </c>
      <c r="O293" s="9">
        <f t="shared" si="64"/>
        <v>58767.848284890242</v>
      </c>
      <c r="P293" s="9">
        <f t="shared" si="65"/>
        <v>3891.0439436502675</v>
      </c>
      <c r="Q293" s="9">
        <f t="shared" si="66"/>
        <v>54876.804341239986</v>
      </c>
      <c r="R293" s="26">
        <f t="shared" si="67"/>
        <v>47869.358917331017</v>
      </c>
      <c r="T293" s="9"/>
      <c r="U293" s="26"/>
      <c r="V293" s="26"/>
      <c r="W293" s="26"/>
      <c r="X293" s="26"/>
      <c r="AB293" s="1">
        <v>290</v>
      </c>
      <c r="AC293" s="26">
        <f t="shared" si="61"/>
        <v>47869.358917331017</v>
      </c>
    </row>
    <row r="294" spans="6:29" x14ac:dyDescent="0.3">
      <c r="F294" s="1">
        <v>291</v>
      </c>
      <c r="G294" s="9">
        <f t="shared" si="62"/>
        <v>47869.358917331017</v>
      </c>
      <c r="H294" s="26">
        <f t="shared" si="57"/>
        <v>4897.3206904075205</v>
      </c>
      <c r="I294" s="26">
        <f t="shared" si="58"/>
        <v>199.45566215554589</v>
      </c>
      <c r="J294" s="26">
        <f t="shared" si="59"/>
        <v>4697.8650282519748</v>
      </c>
      <c r="K294" s="26">
        <f t="shared" si="60"/>
        <v>43171.493889079044</v>
      </c>
      <c r="M294" s="1">
        <v>291</v>
      </c>
      <c r="N294" s="9">
        <f t="shared" si="63"/>
        <v>98276.951581740868</v>
      </c>
      <c r="O294" s="9">
        <f t="shared" si="64"/>
        <v>58767.848284890242</v>
      </c>
      <c r="P294" s="9">
        <f t="shared" si="65"/>
        <v>3662.3905922284339</v>
      </c>
      <c r="Q294" s="9">
        <f t="shared" si="66"/>
        <v>55105.457692661817</v>
      </c>
      <c r="R294" s="26">
        <f t="shared" si="67"/>
        <v>43171.493889079044</v>
      </c>
      <c r="T294" s="9"/>
      <c r="U294" s="26"/>
      <c r="V294" s="26"/>
      <c r="W294" s="26"/>
      <c r="X294" s="26"/>
      <c r="AB294" s="1">
        <v>291</v>
      </c>
      <c r="AC294" s="26">
        <f t="shared" si="61"/>
        <v>43171.493889079044</v>
      </c>
    </row>
    <row r="295" spans="6:29" x14ac:dyDescent="0.3">
      <c r="F295" s="1">
        <v>292</v>
      </c>
      <c r="G295" s="9">
        <f t="shared" si="62"/>
        <v>43171.493889079044</v>
      </c>
      <c r="H295" s="26">
        <f t="shared" si="57"/>
        <v>4897.3206904075205</v>
      </c>
      <c r="I295" s="26">
        <f t="shared" si="58"/>
        <v>179.88122453782935</v>
      </c>
      <c r="J295" s="26">
        <f t="shared" si="59"/>
        <v>4717.439465869691</v>
      </c>
      <c r="K295" s="26">
        <f t="shared" si="60"/>
        <v>38454.054423209353</v>
      </c>
      <c r="M295" s="1">
        <v>292</v>
      </c>
      <c r="N295" s="9">
        <f t="shared" si="63"/>
        <v>93789.118189590605</v>
      </c>
      <c r="O295" s="9">
        <f t="shared" si="64"/>
        <v>58767.848284890242</v>
      </c>
      <c r="P295" s="9">
        <f t="shared" si="65"/>
        <v>3432.78451850901</v>
      </c>
      <c r="Q295" s="9">
        <f t="shared" si="66"/>
        <v>55335.063766381238</v>
      </c>
      <c r="R295" s="26">
        <f t="shared" si="67"/>
        <v>38454.054423209353</v>
      </c>
      <c r="T295" s="9"/>
      <c r="U295" s="26"/>
      <c r="V295" s="26"/>
      <c r="W295" s="26"/>
      <c r="X295" s="26"/>
      <c r="AB295" s="1">
        <v>292</v>
      </c>
      <c r="AC295" s="26">
        <f t="shared" si="61"/>
        <v>38454.054423209353</v>
      </c>
    </row>
    <row r="296" spans="6:29" x14ac:dyDescent="0.3">
      <c r="F296" s="1">
        <v>293</v>
      </c>
      <c r="G296" s="9">
        <f t="shared" si="62"/>
        <v>38454.054423209353</v>
      </c>
      <c r="H296" s="26">
        <f t="shared" si="57"/>
        <v>4897.3206904075205</v>
      </c>
      <c r="I296" s="26">
        <f t="shared" si="58"/>
        <v>160.22522676337229</v>
      </c>
      <c r="J296" s="26">
        <f t="shared" si="59"/>
        <v>4737.0954636441484</v>
      </c>
      <c r="K296" s="26">
        <f t="shared" si="60"/>
        <v>33716.958959565207</v>
      </c>
      <c r="M296" s="1">
        <v>293</v>
      </c>
      <c r="N296" s="9">
        <f t="shared" si="63"/>
        <v>89282.585491639707</v>
      </c>
      <c r="O296" s="9">
        <f t="shared" si="64"/>
        <v>58767.848284890242</v>
      </c>
      <c r="P296" s="9">
        <f t="shared" si="65"/>
        <v>3202.2217528157544</v>
      </c>
      <c r="Q296" s="9">
        <f t="shared" si="66"/>
        <v>55565.626532074493</v>
      </c>
      <c r="R296" s="26">
        <f t="shared" si="67"/>
        <v>33716.958959565207</v>
      </c>
      <c r="T296" s="9"/>
      <c r="U296" s="26"/>
      <c r="V296" s="26"/>
      <c r="W296" s="26"/>
      <c r="X296" s="26"/>
      <c r="AB296" s="1">
        <v>293</v>
      </c>
      <c r="AC296" s="26">
        <f t="shared" si="61"/>
        <v>33716.958959565207</v>
      </c>
    </row>
    <row r="297" spans="6:29" x14ac:dyDescent="0.3">
      <c r="F297" s="1">
        <v>294</v>
      </c>
      <c r="G297" s="9">
        <f t="shared" si="62"/>
        <v>33716.958959565207</v>
      </c>
      <c r="H297" s="26">
        <f t="shared" si="57"/>
        <v>4897.3206904075205</v>
      </c>
      <c r="I297" s="26">
        <f t="shared" si="58"/>
        <v>140.48732899818836</v>
      </c>
      <c r="J297" s="26">
        <f t="shared" si="59"/>
        <v>4756.8333614093317</v>
      </c>
      <c r="K297" s="26">
        <f t="shared" si="60"/>
        <v>28960.125598155875</v>
      </c>
      <c r="M297" s="1">
        <v>294</v>
      </c>
      <c r="N297" s="9">
        <f t="shared" si="63"/>
        <v>84757.275574114014</v>
      </c>
      <c r="O297" s="9">
        <f t="shared" si="64"/>
        <v>58767.848284890242</v>
      </c>
      <c r="P297" s="9">
        <f t="shared" si="65"/>
        <v>2970.6983089321106</v>
      </c>
      <c r="Q297" s="9">
        <f t="shared" si="66"/>
        <v>55797.149975958135</v>
      </c>
      <c r="R297" s="26">
        <f t="shared" si="67"/>
        <v>28960.125598155875</v>
      </c>
      <c r="T297" s="9"/>
      <c r="U297" s="26"/>
      <c r="V297" s="26"/>
      <c r="W297" s="26"/>
      <c r="X297" s="26"/>
      <c r="AB297" s="1">
        <v>294</v>
      </c>
      <c r="AC297" s="26">
        <f t="shared" si="61"/>
        <v>28960.125598155875</v>
      </c>
    </row>
    <row r="298" spans="6:29" x14ac:dyDescent="0.3">
      <c r="F298" s="1">
        <v>295</v>
      </c>
      <c r="G298" s="9">
        <f t="shared" si="62"/>
        <v>28960.125598155875</v>
      </c>
      <c r="H298" s="26">
        <f t="shared" si="57"/>
        <v>4897.3206904075205</v>
      </c>
      <c r="I298" s="26">
        <f t="shared" si="58"/>
        <v>120.66718999231614</v>
      </c>
      <c r="J298" s="26">
        <f t="shared" si="59"/>
        <v>4776.6535004152047</v>
      </c>
      <c r="K298" s="26">
        <f t="shared" si="60"/>
        <v>24183.472097740669</v>
      </c>
      <c r="M298" s="1">
        <v>295</v>
      </c>
      <c r="N298" s="9">
        <f t="shared" si="63"/>
        <v>80213.110198598632</v>
      </c>
      <c r="O298" s="9">
        <f t="shared" si="64"/>
        <v>58767.848284890242</v>
      </c>
      <c r="P298" s="9">
        <f t="shared" si="65"/>
        <v>2738.2101840322848</v>
      </c>
      <c r="Q298" s="9">
        <f t="shared" si="66"/>
        <v>56029.638100857956</v>
      </c>
      <c r="R298" s="26">
        <f t="shared" si="67"/>
        <v>24183.472097740669</v>
      </c>
      <c r="T298" s="9"/>
      <c r="U298" s="26"/>
      <c r="V298" s="26"/>
      <c r="W298" s="26"/>
      <c r="X298" s="26"/>
      <c r="AB298" s="1">
        <v>295</v>
      </c>
      <c r="AC298" s="26">
        <f t="shared" si="61"/>
        <v>24183.472097740669</v>
      </c>
    </row>
    <row r="299" spans="6:29" x14ac:dyDescent="0.3">
      <c r="F299" s="1">
        <v>296</v>
      </c>
      <c r="G299" s="9">
        <f t="shared" si="62"/>
        <v>24183.472097740669</v>
      </c>
      <c r="H299" s="26">
        <f t="shared" si="57"/>
        <v>4897.3206904075205</v>
      </c>
      <c r="I299" s="26">
        <f t="shared" si="58"/>
        <v>100.76446707391945</v>
      </c>
      <c r="J299" s="26">
        <f t="shared" si="59"/>
        <v>4796.5562233336013</v>
      </c>
      <c r="K299" s="26">
        <f t="shared" si="60"/>
        <v>19386.915874407066</v>
      </c>
      <c r="M299" s="1">
        <v>296</v>
      </c>
      <c r="N299" s="9">
        <f t="shared" si="63"/>
        <v>75650.010800685268</v>
      </c>
      <c r="O299" s="9">
        <f t="shared" si="64"/>
        <v>58767.848284890242</v>
      </c>
      <c r="P299" s="9">
        <f t="shared" si="65"/>
        <v>2504.7533586120439</v>
      </c>
      <c r="Q299" s="9">
        <f t="shared" si="66"/>
        <v>56263.094926278194</v>
      </c>
      <c r="R299" s="26">
        <f t="shared" si="67"/>
        <v>19386.915874407066</v>
      </c>
      <c r="T299" s="9"/>
      <c r="U299" s="26"/>
      <c r="V299" s="26"/>
      <c r="W299" s="26"/>
      <c r="X299" s="26"/>
      <c r="AB299" s="1">
        <v>296</v>
      </c>
      <c r="AC299" s="26">
        <f t="shared" si="61"/>
        <v>19386.915874407066</v>
      </c>
    </row>
    <row r="300" spans="6:29" x14ac:dyDescent="0.3">
      <c r="F300" s="1">
        <v>297</v>
      </c>
      <c r="G300" s="9">
        <f t="shared" si="62"/>
        <v>19386.915874407066</v>
      </c>
      <c r="H300" s="26">
        <f t="shared" si="57"/>
        <v>4897.3206904075205</v>
      </c>
      <c r="I300" s="26">
        <f t="shared" si="58"/>
        <v>80.778816143362775</v>
      </c>
      <c r="J300" s="26">
        <f t="shared" si="59"/>
        <v>4816.5418742641577</v>
      </c>
      <c r="K300" s="26">
        <f t="shared" si="60"/>
        <v>14570.374000142909</v>
      </c>
      <c r="M300" s="1">
        <v>297</v>
      </c>
      <c r="N300" s="9">
        <f t="shared" si="63"/>
        <v>71067.898488613937</v>
      </c>
      <c r="O300" s="9">
        <f t="shared" si="64"/>
        <v>58767.848284890242</v>
      </c>
      <c r="P300" s="9">
        <f t="shared" si="65"/>
        <v>2270.3237964192181</v>
      </c>
      <c r="Q300" s="9">
        <f t="shared" si="66"/>
        <v>56497.524488471019</v>
      </c>
      <c r="R300" s="26">
        <f t="shared" si="67"/>
        <v>14570.374000142909</v>
      </c>
      <c r="T300" s="9"/>
      <c r="U300" s="26"/>
      <c r="V300" s="26"/>
      <c r="W300" s="26"/>
      <c r="X300" s="26"/>
      <c r="AB300" s="1">
        <v>297</v>
      </c>
      <c r="AC300" s="26">
        <f t="shared" si="61"/>
        <v>14570.374000142909</v>
      </c>
    </row>
    <row r="301" spans="6:29" x14ac:dyDescent="0.3">
      <c r="F301" s="1">
        <v>298</v>
      </c>
      <c r="G301" s="9">
        <f t="shared" si="62"/>
        <v>14570.374000142909</v>
      </c>
      <c r="H301" s="26">
        <f t="shared" si="57"/>
        <v>4897.3206904075205</v>
      </c>
      <c r="I301" s="26">
        <f t="shared" si="58"/>
        <v>60.70989166726212</v>
      </c>
      <c r="J301" s="26">
        <f t="shared" si="59"/>
        <v>4836.6107987402584</v>
      </c>
      <c r="K301" s="26">
        <f t="shared" si="60"/>
        <v>9733.7632014026494</v>
      </c>
      <c r="M301" s="1">
        <v>298</v>
      </c>
      <c r="N301" s="9">
        <f t="shared" si="63"/>
        <v>66466.694041908981</v>
      </c>
      <c r="O301" s="9">
        <f t="shared" si="64"/>
        <v>58767.848284890242</v>
      </c>
      <c r="P301" s="9">
        <f t="shared" si="65"/>
        <v>2034.9174443839217</v>
      </c>
      <c r="Q301" s="9">
        <f t="shared" si="66"/>
        <v>56732.93084050632</v>
      </c>
      <c r="R301" s="26">
        <f t="shared" si="67"/>
        <v>9733.7632014026494</v>
      </c>
      <c r="T301" s="9"/>
      <c r="U301" s="26"/>
      <c r="V301" s="26"/>
      <c r="W301" s="26"/>
      <c r="X301" s="26"/>
      <c r="AB301" s="1">
        <v>298</v>
      </c>
      <c r="AC301" s="26">
        <f t="shared" si="61"/>
        <v>9733.7632014026494</v>
      </c>
    </row>
    <row r="302" spans="6:29" x14ac:dyDescent="0.3">
      <c r="F302" s="1">
        <v>299</v>
      </c>
      <c r="G302" s="9">
        <f t="shared" si="62"/>
        <v>9733.7632014026494</v>
      </c>
      <c r="H302" s="26">
        <f t="shared" si="57"/>
        <v>4897.3206904075205</v>
      </c>
      <c r="I302" s="26">
        <f t="shared" si="58"/>
        <v>40.557346672511038</v>
      </c>
      <c r="J302" s="26">
        <f t="shared" si="59"/>
        <v>4856.7633437350096</v>
      </c>
      <c r="K302" s="26">
        <f t="shared" si="60"/>
        <v>4876.9998576676398</v>
      </c>
      <c r="M302" s="1">
        <v>299</v>
      </c>
      <c r="N302" s="9">
        <f t="shared" si="63"/>
        <v>61846.317910009413</v>
      </c>
      <c r="O302" s="9">
        <f t="shared" si="64"/>
        <v>58767.848284890242</v>
      </c>
      <c r="P302" s="9">
        <f t="shared" si="65"/>
        <v>1798.530232548479</v>
      </c>
      <c r="Q302" s="9">
        <f t="shared" si="66"/>
        <v>56969.318052341761</v>
      </c>
      <c r="R302" s="26">
        <f t="shared" si="67"/>
        <v>4876.9998576676398</v>
      </c>
      <c r="T302" s="9"/>
      <c r="U302" s="26"/>
      <c r="V302" s="26"/>
      <c r="W302" s="26"/>
      <c r="X302" s="26"/>
      <c r="AB302" s="1">
        <v>299</v>
      </c>
      <c r="AC302" s="26">
        <f t="shared" si="61"/>
        <v>4876.9998576676398</v>
      </c>
    </row>
    <row r="303" spans="6:29" x14ac:dyDescent="0.3">
      <c r="F303" s="1">
        <v>300</v>
      </c>
      <c r="G303" s="9">
        <f t="shared" si="62"/>
        <v>4876.9998576676398</v>
      </c>
      <c r="H303" s="26">
        <f t="shared" si="57"/>
        <v>4897.3206904075205</v>
      </c>
      <c r="I303" s="26">
        <f t="shared" si="58"/>
        <v>20.320832740281833</v>
      </c>
      <c r="J303" s="26">
        <f t="shared" si="59"/>
        <v>4876.9998576672388</v>
      </c>
      <c r="K303" s="26">
        <f t="shared" si="60"/>
        <v>4.0108716348186135E-10</v>
      </c>
      <c r="M303" s="1">
        <v>300</v>
      </c>
      <c r="N303" s="9">
        <f t="shared" si="63"/>
        <v>57206.690210893597</v>
      </c>
      <c r="O303" s="9">
        <f t="shared" si="64"/>
        <v>58767.848284890242</v>
      </c>
      <c r="P303" s="9">
        <f t="shared" si="65"/>
        <v>1561.1580739970545</v>
      </c>
      <c r="Q303" s="9">
        <f t="shared" si="66"/>
        <v>57206.69021089319</v>
      </c>
      <c r="R303" s="26">
        <f t="shared" si="67"/>
        <v>4.0108716348186135E-10</v>
      </c>
      <c r="T303" s="9"/>
      <c r="U303" s="26"/>
      <c r="V303" s="26"/>
      <c r="W303" s="26"/>
      <c r="X303" s="26"/>
      <c r="AB303" s="1">
        <v>300</v>
      </c>
      <c r="AC303" s="26">
        <f t="shared" si="61"/>
        <v>4.0108716348186135E-10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3"/>
  <sheetViews>
    <sheetView workbookViewId="0">
      <selection activeCell="C14" sqref="C14"/>
    </sheetView>
  </sheetViews>
  <sheetFormatPr defaultRowHeight="14.5" x14ac:dyDescent="0.35"/>
  <cols>
    <col min="3" max="3" width="23.90625" bestFit="1" customWidth="1"/>
    <col min="4" max="4" width="26.7265625" bestFit="1" customWidth="1"/>
    <col min="5" max="7" width="11.26953125" bestFit="1" customWidth="1"/>
    <col min="8" max="8" width="12.26953125" bestFit="1" customWidth="1"/>
    <col min="9" max="12" width="10.08984375" bestFit="1" customWidth="1"/>
    <col min="13" max="13" width="11" bestFit="1" customWidth="1"/>
  </cols>
  <sheetData>
    <row r="1" spans="2:13" x14ac:dyDescent="0.35">
      <c r="B1" t="s">
        <v>7</v>
      </c>
      <c r="C1" t="s">
        <v>31</v>
      </c>
      <c r="D1" t="s">
        <v>25</v>
      </c>
      <c r="E1" t="s">
        <v>27</v>
      </c>
      <c r="F1" t="s">
        <v>28</v>
      </c>
      <c r="G1" t="s">
        <v>29</v>
      </c>
      <c r="H1" t="s">
        <v>30</v>
      </c>
    </row>
    <row r="2" spans="2:13" x14ac:dyDescent="0.35">
      <c r="B2">
        <v>1</v>
      </c>
      <c r="C2">
        <v>12</v>
      </c>
      <c r="D2" s="27">
        <f>'Mortgage - Monthly'!N15</f>
        <v>837735.9076755119</v>
      </c>
      <c r="E2" s="27">
        <f>'Mortgage - Monthly'!O15</f>
        <v>58767.848284890242</v>
      </c>
      <c r="F2" s="27">
        <f>'Mortgage - Monthly'!P15</f>
        <v>41494.514191630973</v>
      </c>
      <c r="G2" s="27">
        <f>'Mortgage - Monthly'!Q15</f>
        <v>17273.334093259273</v>
      </c>
      <c r="H2" s="27">
        <f>'Mortgage - Monthly'!R15</f>
        <v>820462.5735822526</v>
      </c>
      <c r="K2" s="38"/>
    </row>
    <row r="3" spans="2:13" x14ac:dyDescent="0.35">
      <c r="B3">
        <v>2</v>
      </c>
      <c r="C3">
        <v>24</v>
      </c>
      <c r="D3" s="27">
        <f>'Mortgage - Monthly'!N27</f>
        <v>820462.5735822526</v>
      </c>
      <c r="E3" s="27">
        <f>'Mortgage - Monthly'!O27</f>
        <v>58767.848284890242</v>
      </c>
      <c r="F3" s="27">
        <f>'Mortgage - Monthly'!P27</f>
        <v>40610.777636674582</v>
      </c>
      <c r="G3" s="27">
        <f>'Mortgage - Monthly'!Q27</f>
        <v>18157.07064821566</v>
      </c>
      <c r="H3" s="27">
        <f>'Mortgage - Monthly'!R27</f>
        <v>802305.50293403713</v>
      </c>
      <c r="K3" s="38"/>
    </row>
    <row r="4" spans="2:13" x14ac:dyDescent="0.35">
      <c r="B4">
        <v>3</v>
      </c>
      <c r="C4">
        <v>36</v>
      </c>
      <c r="D4" s="27">
        <f>'Mortgage - Monthly'!N39</f>
        <v>802305.50293403713</v>
      </c>
      <c r="E4" s="27">
        <f>'Mortgage - Monthly'!O39</f>
        <v>58767.848284890242</v>
      </c>
      <c r="F4" s="27">
        <f>'Mortgage - Monthly'!P39</f>
        <v>39681.827442339156</v>
      </c>
      <c r="G4" s="27">
        <f>'Mortgage - Monthly'!Q39</f>
        <v>19086.020842551086</v>
      </c>
      <c r="H4" s="27">
        <f>'Mortgage - Monthly'!R39</f>
        <v>783219.48209148576</v>
      </c>
      <c r="J4" s="38">
        <f>D4-G4</f>
        <v>783219.48209148599</v>
      </c>
      <c r="K4" s="38"/>
    </row>
    <row r="5" spans="2:13" x14ac:dyDescent="0.35">
      <c r="B5">
        <v>4</v>
      </c>
      <c r="C5">
        <v>48</v>
      </c>
      <c r="D5" s="27">
        <f>'Mortgage - Monthly'!N51</f>
        <v>783219.48209148576</v>
      </c>
      <c r="E5" s="27">
        <f>'Mortgage - Monthly'!O51</f>
        <v>58767.848284890242</v>
      </c>
      <c r="F5" s="27">
        <f>'Mortgage - Monthly'!P51</f>
        <v>38705.350393023924</v>
      </c>
      <c r="G5" s="27">
        <f>'Mortgage - Monthly'!Q51</f>
        <v>20062.497891866322</v>
      </c>
      <c r="H5" s="27">
        <f>'Mortgage - Monthly'!R51</f>
        <v>763156.9841996195</v>
      </c>
      <c r="K5" s="38"/>
    </row>
    <row r="6" spans="2:13" x14ac:dyDescent="0.35">
      <c r="B6">
        <v>5</v>
      </c>
      <c r="C6">
        <v>60</v>
      </c>
      <c r="D6" s="27">
        <f>'Mortgage - Monthly'!N63</f>
        <v>763156.9841996195</v>
      </c>
      <c r="E6" s="27">
        <f>'Mortgage - Monthly'!O63</f>
        <v>58767.848284890242</v>
      </c>
      <c r="F6" s="27">
        <f>'Mortgage - Monthly'!P63</f>
        <v>37678.914924627774</v>
      </c>
      <c r="G6" s="27">
        <f>'Mortgage - Monthly'!Q63</f>
        <v>21088.933360262472</v>
      </c>
      <c r="H6" s="27">
        <f>'Mortgage - Monthly'!R63</f>
        <v>742068.05083935708</v>
      </c>
      <c r="K6" s="38"/>
    </row>
    <row r="7" spans="2:13" x14ac:dyDescent="0.35">
      <c r="B7">
        <v>6</v>
      </c>
      <c r="C7">
        <v>72</v>
      </c>
      <c r="D7" s="27">
        <f>'Mortgage - Monthly'!N75</f>
        <v>742068.05083935708</v>
      </c>
      <c r="E7" s="27">
        <f>'Mortgage - Monthly'!O75</f>
        <v>58767.848284890242</v>
      </c>
      <c r="F7" s="27">
        <f>'Mortgage - Monthly'!P75</f>
        <v>36599.965069615348</v>
      </c>
      <c r="G7" s="27">
        <f>'Mortgage - Monthly'!Q75</f>
        <v>22167.883215274898</v>
      </c>
      <c r="H7" s="27">
        <f>'Mortgage - Monthly'!R75</f>
        <v>719900.16762408218</v>
      </c>
      <c r="K7" s="38"/>
    </row>
    <row r="8" spans="2:13" x14ac:dyDescent="0.35">
      <c r="B8">
        <v>7</v>
      </c>
      <c r="C8">
        <v>84</v>
      </c>
      <c r="D8" s="27">
        <f>'Mortgage - Monthly'!N87</f>
        <v>719900.16762408218</v>
      </c>
      <c r="E8" s="27">
        <f>'Mortgage - Monthly'!O87</f>
        <v>58767.848284890242</v>
      </c>
      <c r="F8" s="27">
        <f>'Mortgage - Monthly'!P87</f>
        <v>35465.814092301269</v>
      </c>
      <c r="G8" s="27">
        <f>'Mortgage - Monthly'!Q87</f>
        <v>23302.034192588977</v>
      </c>
      <c r="H8" s="27">
        <f>'Mortgage - Monthly'!R87</f>
        <v>696598.1334314933</v>
      </c>
      <c r="K8" s="38"/>
    </row>
    <row r="9" spans="2:13" x14ac:dyDescent="0.35">
      <c r="B9">
        <v>8</v>
      </c>
      <c r="C9">
        <v>96</v>
      </c>
      <c r="D9" s="27">
        <f>'Mortgage - Monthly'!N99</f>
        <v>696598.1334314933</v>
      </c>
      <c r="E9" s="27">
        <f>'Mortgage - Monthly'!O99</f>
        <v>58767.848284890242</v>
      </c>
      <c r="F9" s="27">
        <f>'Mortgage - Monthly'!P99</f>
        <v>34273.637798503376</v>
      </c>
      <c r="G9" s="27">
        <f>'Mortgage - Monthly'!Q99</f>
        <v>24494.210486386866</v>
      </c>
      <c r="H9" s="27">
        <f>'Mortgage - Monthly'!R99</f>
        <v>672103.92294510652</v>
      </c>
      <c r="K9" s="38"/>
    </row>
    <row r="10" spans="2:13" x14ac:dyDescent="0.35">
      <c r="B10">
        <v>9</v>
      </c>
      <c r="C10">
        <v>108</v>
      </c>
      <c r="D10" s="27">
        <f>'Mortgage - Monthly'!N111</f>
        <v>672103.92294510652</v>
      </c>
      <c r="E10" s="27">
        <f>'Mortgage - Monthly'!O111</f>
        <v>58767.848284890242</v>
      </c>
      <c r="F10" s="27">
        <f>'Mortgage - Monthly'!P111</f>
        <v>33020.46750290518</v>
      </c>
      <c r="G10" s="27">
        <f>'Mortgage - Monthly'!Q111</f>
        <v>25747.380781985066</v>
      </c>
      <c r="H10" s="27">
        <f>'Mortgage - Monthly'!R111</f>
        <v>646356.5421631214</v>
      </c>
      <c r="K10" s="38"/>
    </row>
    <row r="11" spans="2:13" x14ac:dyDescent="0.35">
      <c r="B11">
        <v>10</v>
      </c>
      <c r="C11">
        <v>120</v>
      </c>
      <c r="D11" s="27">
        <f>'Mortgage - Monthly'!N123</f>
        <v>646356.5421631214</v>
      </c>
      <c r="E11" s="27">
        <f>'Mortgage - Monthly'!O123</f>
        <v>58767.848284890242</v>
      </c>
      <c r="F11" s="27">
        <f>'Mortgage - Monthly'!P123</f>
        <v>31703.182636615158</v>
      </c>
      <c r="G11" s="27">
        <f>'Mortgage - Monthly'!Q123</f>
        <v>27064.665648275084</v>
      </c>
      <c r="H11" s="27">
        <f>'Mortgage - Monthly'!R123</f>
        <v>619291.87651484634</v>
      </c>
      <c r="J11" s="38"/>
      <c r="K11" s="38"/>
    </row>
    <row r="12" spans="2:13" x14ac:dyDescent="0.35">
      <c r="D12" s="27"/>
      <c r="E12" s="27"/>
      <c r="F12" s="27"/>
      <c r="G12" s="27"/>
      <c r="H12" s="27"/>
    </row>
    <row r="13" spans="2:13" x14ac:dyDescent="0.35">
      <c r="D13" s="27"/>
      <c r="E13" s="27"/>
      <c r="F13" s="27"/>
      <c r="G13" s="27"/>
      <c r="H13" s="27"/>
    </row>
    <row r="15" spans="2:13" ht="15" thickBot="1" x14ac:dyDescent="0.4"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2:13" ht="15" thickTop="1" x14ac:dyDescent="0.35">
      <c r="C16" s="36"/>
      <c r="D16" s="36">
        <v>1</v>
      </c>
      <c r="E16" s="36">
        <v>2</v>
      </c>
      <c r="F16" s="36">
        <v>3</v>
      </c>
      <c r="G16" s="36">
        <v>4</v>
      </c>
      <c r="H16" s="36">
        <v>5</v>
      </c>
      <c r="I16" s="36">
        <v>6</v>
      </c>
      <c r="J16" s="36">
        <v>7</v>
      </c>
      <c r="K16" s="36">
        <v>8</v>
      </c>
      <c r="L16" s="36">
        <v>9</v>
      </c>
      <c r="M16" s="36">
        <v>10</v>
      </c>
    </row>
    <row r="17" spans="3:15" x14ac:dyDescent="0.35">
      <c r="C17" s="29" t="s">
        <v>35</v>
      </c>
      <c r="D17" s="5">
        <f>D2</f>
        <v>837735.9076755119</v>
      </c>
      <c r="E17" s="5">
        <f>D3</f>
        <v>820462.5735822526</v>
      </c>
      <c r="F17" s="5">
        <f>D4</f>
        <v>802305.50293403713</v>
      </c>
      <c r="G17" s="5">
        <f>D5</f>
        <v>783219.48209148576</v>
      </c>
      <c r="H17" s="5">
        <f>D6</f>
        <v>763156.9841996195</v>
      </c>
      <c r="I17" s="5">
        <f>D7</f>
        <v>742068.05083935708</v>
      </c>
      <c r="J17" s="5">
        <f>D8</f>
        <v>719900.16762408218</v>
      </c>
      <c r="K17" s="5">
        <f>D9</f>
        <v>696598.1334314933</v>
      </c>
      <c r="L17" s="5">
        <f>D10</f>
        <v>672103.92294510652</v>
      </c>
      <c r="M17" s="5">
        <f>D11</f>
        <v>646356.5421631214</v>
      </c>
      <c r="N17" s="27"/>
      <c r="O17" s="27"/>
    </row>
    <row r="18" spans="3:15" x14ac:dyDescent="0.35">
      <c r="C18" s="29" t="s">
        <v>36</v>
      </c>
      <c r="D18" s="21">
        <f>E2</f>
        <v>58767.848284890242</v>
      </c>
      <c r="E18" s="21">
        <f>E3</f>
        <v>58767.848284890242</v>
      </c>
      <c r="F18" s="21">
        <f>E4</f>
        <v>58767.848284890242</v>
      </c>
      <c r="G18" s="21">
        <f>E5</f>
        <v>58767.848284890242</v>
      </c>
      <c r="H18" s="21">
        <f>E6</f>
        <v>58767.848284890242</v>
      </c>
      <c r="I18" s="21">
        <f>E7</f>
        <v>58767.848284890242</v>
      </c>
      <c r="J18" s="21">
        <f>E8</f>
        <v>58767.848284890242</v>
      </c>
      <c r="K18" s="21">
        <f>E9</f>
        <v>58767.848284890242</v>
      </c>
      <c r="L18" s="21">
        <f>E10</f>
        <v>58767.848284890242</v>
      </c>
      <c r="M18" s="21">
        <f>E11</f>
        <v>58767.848284890242</v>
      </c>
      <c r="N18" s="27"/>
      <c r="O18" s="27"/>
    </row>
    <row r="19" spans="3:15" x14ac:dyDescent="0.35">
      <c r="C19" s="29" t="s">
        <v>37</v>
      </c>
      <c r="D19" s="5">
        <f>F2</f>
        <v>41494.514191630973</v>
      </c>
      <c r="E19" s="5">
        <f>F3</f>
        <v>40610.777636674582</v>
      </c>
      <c r="F19" s="5">
        <f>F4</f>
        <v>39681.827442339156</v>
      </c>
      <c r="G19" s="5">
        <f>F5</f>
        <v>38705.350393023924</v>
      </c>
      <c r="H19" s="5">
        <f>F6</f>
        <v>37678.914924627774</v>
      </c>
      <c r="I19" s="5">
        <f>F7</f>
        <v>36599.965069615348</v>
      </c>
      <c r="J19" s="5">
        <f>F8</f>
        <v>35465.814092301269</v>
      </c>
      <c r="K19" s="5">
        <f>F9</f>
        <v>34273.637798503376</v>
      </c>
      <c r="L19" s="5">
        <f>F10</f>
        <v>33020.46750290518</v>
      </c>
      <c r="M19" s="5">
        <f>F11</f>
        <v>31703.182636615158</v>
      </c>
      <c r="N19" s="27"/>
      <c r="O19" s="27"/>
    </row>
    <row r="20" spans="3:15" x14ac:dyDescent="0.35">
      <c r="C20" s="29" t="s">
        <v>38</v>
      </c>
      <c r="D20" s="5">
        <f>D18-D19</f>
        <v>17273.334093259269</v>
      </c>
      <c r="E20" s="5">
        <f t="shared" ref="E20:M20" si="0">E18-E19</f>
        <v>18157.07064821566</v>
      </c>
      <c r="F20" s="5">
        <f t="shared" si="0"/>
        <v>19086.020842551086</v>
      </c>
      <c r="G20" s="5">
        <f t="shared" si="0"/>
        <v>20062.497891866318</v>
      </c>
      <c r="H20" s="5">
        <f t="shared" si="0"/>
        <v>21088.933360262468</v>
      </c>
      <c r="I20" s="5">
        <f t="shared" si="0"/>
        <v>22167.883215274895</v>
      </c>
      <c r="J20" s="5">
        <f t="shared" si="0"/>
        <v>23302.034192588973</v>
      </c>
      <c r="K20" s="5">
        <f t="shared" si="0"/>
        <v>24494.210486386866</v>
      </c>
      <c r="L20" s="5">
        <f t="shared" si="0"/>
        <v>25747.380781985063</v>
      </c>
      <c r="M20" s="5">
        <f t="shared" si="0"/>
        <v>27064.665648275084</v>
      </c>
      <c r="N20" s="27"/>
      <c r="O20" s="27"/>
    </row>
    <row r="21" spans="3:15" ht="15" thickBot="1" x14ac:dyDescent="0.4">
      <c r="C21" s="37" t="s">
        <v>39</v>
      </c>
      <c r="D21" s="20">
        <f>D17-D20</f>
        <v>820462.5735822526</v>
      </c>
      <c r="E21" s="20">
        <f t="shared" ref="E21:M21" si="1">E17-E20</f>
        <v>802305.50293403689</v>
      </c>
      <c r="F21" s="20">
        <f t="shared" si="1"/>
        <v>783219.48209148599</v>
      </c>
      <c r="G21" s="20">
        <f t="shared" si="1"/>
        <v>763156.98419961939</v>
      </c>
      <c r="H21" s="20">
        <f t="shared" si="1"/>
        <v>742068.05083935708</v>
      </c>
      <c r="I21" s="20">
        <f t="shared" si="1"/>
        <v>719900.16762408218</v>
      </c>
      <c r="J21" s="20">
        <f t="shared" si="1"/>
        <v>696598.13343149319</v>
      </c>
      <c r="K21" s="20">
        <f t="shared" si="1"/>
        <v>672103.9229451064</v>
      </c>
      <c r="L21" s="20">
        <f t="shared" si="1"/>
        <v>646356.54216312151</v>
      </c>
      <c r="M21" s="49">
        <f t="shared" si="1"/>
        <v>619291.87651484634</v>
      </c>
      <c r="N21" s="27"/>
      <c r="O21" s="27"/>
    </row>
    <row r="22" spans="3:15" ht="15" thickTop="1" x14ac:dyDescent="0.35"/>
    <row r="23" spans="3:15" x14ac:dyDescent="0.35">
      <c r="D23" s="38"/>
      <c r="E23" s="38"/>
      <c r="F23" s="38"/>
      <c r="G23" s="38"/>
      <c r="H23" s="38"/>
      <c r="I23" s="38"/>
      <c r="J23" s="38"/>
      <c r="K23" s="38"/>
      <c r="L23" s="38"/>
      <c r="M23" s="38"/>
      <c r="O23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proforma</vt:lpstr>
      <vt:lpstr>ComonentsAnalysis</vt:lpstr>
      <vt:lpstr>Mortgage - Monthly</vt:lpstr>
      <vt:lpstr>Mortgage - Annualized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 Minne, Alex</dc:creator>
  <cp:lastModifiedBy>Van De Minne, Alex</cp:lastModifiedBy>
  <dcterms:created xsi:type="dcterms:W3CDTF">2024-01-19T18:01:47Z</dcterms:created>
  <dcterms:modified xsi:type="dcterms:W3CDTF">2024-11-01T17:54:56Z</dcterms:modified>
</cp:coreProperties>
</file>