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SRE 513 2019 New\2019 Excel files\"/>
    </mc:Choice>
  </mc:AlternateContent>
  <xr:revisionPtr revIDLastSave="0" documentId="8_{6BC49492-5242-4469-BF9E-E11B3DE140EA}" xr6:coauthVersionLast="45" xr6:coauthVersionMax="45" xr10:uidLastSave="{00000000-0000-0000-0000-000000000000}"/>
  <bookViews>
    <workbookView xWindow="0" yWindow="600" windowWidth="28800" windowHeight="15600" xr2:uid="{00000000-000D-0000-FFFF-FFFF00000000}"/>
  </bookViews>
  <sheets>
    <sheet name="Input Array and Summary" sheetId="9" r:id="rId1"/>
    <sheet name="Landlord Perspective A" sheetId="4" r:id="rId2"/>
    <sheet name="Tenant Perspective A" sheetId="5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75" i="5" l="1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15" i="5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12" i="4"/>
  <c r="J31" i="9" l="1"/>
  <c r="B9" i="4" s="1"/>
  <c r="I72" i="4" l="1"/>
  <c r="I80" i="4"/>
  <c r="I88" i="4"/>
  <c r="I96" i="4"/>
  <c r="I104" i="4"/>
  <c r="I112" i="4"/>
  <c r="I120" i="4"/>
  <c r="I128" i="4"/>
  <c r="I136" i="4"/>
  <c r="I144" i="4"/>
  <c r="I152" i="4"/>
  <c r="I160" i="4"/>
  <c r="I168" i="4"/>
  <c r="I176" i="4"/>
  <c r="I184" i="4"/>
  <c r="I192" i="4"/>
  <c r="I200" i="4"/>
  <c r="I208" i="4"/>
  <c r="I216" i="4"/>
  <c r="I224" i="4"/>
  <c r="I232" i="4"/>
  <c r="I240" i="4"/>
  <c r="I248" i="4"/>
  <c r="I217" i="4"/>
  <c r="I226" i="4"/>
  <c r="I212" i="4"/>
  <c r="I101" i="4"/>
  <c r="I149" i="4"/>
  <c r="I173" i="4"/>
  <c r="I189" i="4"/>
  <c r="I213" i="4"/>
  <c r="I229" i="4"/>
  <c r="I239" i="4"/>
  <c r="I73" i="4"/>
  <c r="I81" i="4"/>
  <c r="I89" i="4"/>
  <c r="I97" i="4"/>
  <c r="I105" i="4"/>
  <c r="I113" i="4"/>
  <c r="I121" i="4"/>
  <c r="I129" i="4"/>
  <c r="I137" i="4"/>
  <c r="I145" i="4"/>
  <c r="I153" i="4"/>
  <c r="I161" i="4"/>
  <c r="I169" i="4"/>
  <c r="I177" i="4"/>
  <c r="I185" i="4"/>
  <c r="I193" i="4"/>
  <c r="I201" i="4"/>
  <c r="I209" i="4"/>
  <c r="I225" i="4"/>
  <c r="I233" i="4"/>
  <c r="I241" i="4"/>
  <c r="I249" i="4"/>
  <c r="I242" i="4"/>
  <c r="I196" i="4"/>
  <c r="I228" i="4"/>
  <c r="I244" i="4"/>
  <c r="I85" i="4"/>
  <c r="I117" i="4"/>
  <c r="I125" i="4"/>
  <c r="I133" i="4"/>
  <c r="I141" i="4"/>
  <c r="I74" i="4"/>
  <c r="I82" i="4"/>
  <c r="I90" i="4"/>
  <c r="I98" i="4"/>
  <c r="I106" i="4"/>
  <c r="I114" i="4"/>
  <c r="I122" i="4"/>
  <c r="I130" i="4"/>
  <c r="I138" i="4"/>
  <c r="I146" i="4"/>
  <c r="I154" i="4"/>
  <c r="I162" i="4"/>
  <c r="I170" i="4"/>
  <c r="I178" i="4"/>
  <c r="I186" i="4"/>
  <c r="I194" i="4"/>
  <c r="I202" i="4"/>
  <c r="I210" i="4"/>
  <c r="I218" i="4"/>
  <c r="I234" i="4"/>
  <c r="I250" i="4"/>
  <c r="I188" i="4"/>
  <c r="I109" i="4"/>
  <c r="I165" i="4"/>
  <c r="I237" i="4"/>
  <c r="I75" i="4"/>
  <c r="I83" i="4"/>
  <c r="I91" i="4"/>
  <c r="I99" i="4"/>
  <c r="I107" i="4"/>
  <c r="I115" i="4"/>
  <c r="I123" i="4"/>
  <c r="I131" i="4"/>
  <c r="I139" i="4"/>
  <c r="I147" i="4"/>
  <c r="I155" i="4"/>
  <c r="I163" i="4"/>
  <c r="I171" i="4"/>
  <c r="I179" i="4"/>
  <c r="I187" i="4"/>
  <c r="I195" i="4"/>
  <c r="I203" i="4"/>
  <c r="I211" i="4"/>
  <c r="I219" i="4"/>
  <c r="I227" i="4"/>
  <c r="I235" i="4"/>
  <c r="I243" i="4"/>
  <c r="I251" i="4"/>
  <c r="I204" i="4"/>
  <c r="I77" i="4"/>
  <c r="I197" i="4"/>
  <c r="I231" i="4"/>
  <c r="I76" i="4"/>
  <c r="I84" i="4"/>
  <c r="I92" i="4"/>
  <c r="I100" i="4"/>
  <c r="I108" i="4"/>
  <c r="I116" i="4"/>
  <c r="I124" i="4"/>
  <c r="I132" i="4"/>
  <c r="I140" i="4"/>
  <c r="I148" i="4"/>
  <c r="I156" i="4"/>
  <c r="I164" i="4"/>
  <c r="I172" i="4"/>
  <c r="I180" i="4"/>
  <c r="I220" i="4"/>
  <c r="I236" i="4"/>
  <c r="I93" i="4"/>
  <c r="I157" i="4"/>
  <c r="I181" i="4"/>
  <c r="I205" i="4"/>
  <c r="I221" i="4"/>
  <c r="I245" i="4"/>
  <c r="I247" i="4"/>
  <c r="I78" i="4"/>
  <c r="I86" i="4"/>
  <c r="I94" i="4"/>
  <c r="I102" i="4"/>
  <c r="I110" i="4"/>
  <c r="I118" i="4"/>
  <c r="I126" i="4"/>
  <c r="I134" i="4"/>
  <c r="I142" i="4"/>
  <c r="I150" i="4"/>
  <c r="I158" i="4"/>
  <c r="I166" i="4"/>
  <c r="I174" i="4"/>
  <c r="I182" i="4"/>
  <c r="I190" i="4"/>
  <c r="I198" i="4"/>
  <c r="I206" i="4"/>
  <c r="I214" i="4"/>
  <c r="I222" i="4"/>
  <c r="I230" i="4"/>
  <c r="I238" i="4"/>
  <c r="I246" i="4"/>
  <c r="I79" i="4"/>
  <c r="I87" i="4"/>
  <c r="I95" i="4"/>
  <c r="I103" i="4"/>
  <c r="I111" i="4"/>
  <c r="I119" i="4"/>
  <c r="I127" i="4"/>
  <c r="I135" i="4"/>
  <c r="I143" i="4"/>
  <c r="I151" i="4"/>
  <c r="I159" i="4"/>
  <c r="I167" i="4"/>
  <c r="I175" i="4"/>
  <c r="I183" i="4"/>
  <c r="I191" i="4"/>
  <c r="I199" i="4"/>
  <c r="I207" i="4"/>
  <c r="I215" i="4"/>
  <c r="I223" i="4"/>
  <c r="C31" i="9"/>
  <c r="B2" i="4" s="1"/>
  <c r="K31" i="9"/>
  <c r="B9" i="5" s="1"/>
  <c r="I31" i="9"/>
  <c r="B8" i="5" s="1"/>
  <c r="H31" i="9"/>
  <c r="B7" i="5" s="1"/>
  <c r="G31" i="9"/>
  <c r="B6" i="4" s="1"/>
  <c r="N31" i="9"/>
  <c r="B12" i="5" s="1"/>
  <c r="M31" i="9"/>
  <c r="B11" i="5" s="1"/>
  <c r="D31" i="9"/>
  <c r="F31" i="9"/>
  <c r="B5" i="5" s="1"/>
  <c r="E31" i="9"/>
  <c r="B4" i="5" s="1"/>
  <c r="L31" i="9"/>
  <c r="B10" i="5" s="1"/>
  <c r="I75" i="5" l="1"/>
  <c r="I83" i="5"/>
  <c r="I91" i="5"/>
  <c r="I99" i="5"/>
  <c r="I107" i="5"/>
  <c r="I115" i="5"/>
  <c r="I123" i="5"/>
  <c r="I131" i="5"/>
  <c r="I139" i="5"/>
  <c r="I147" i="5"/>
  <c r="I155" i="5"/>
  <c r="I163" i="5"/>
  <c r="I171" i="5"/>
  <c r="I179" i="5"/>
  <c r="I187" i="5"/>
  <c r="I195" i="5"/>
  <c r="I203" i="5"/>
  <c r="I211" i="5"/>
  <c r="I219" i="5"/>
  <c r="I227" i="5"/>
  <c r="I235" i="5"/>
  <c r="I243" i="5"/>
  <c r="I251" i="5"/>
  <c r="I76" i="5"/>
  <c r="I84" i="5"/>
  <c r="I92" i="5"/>
  <c r="I100" i="5"/>
  <c r="I108" i="5"/>
  <c r="I116" i="5"/>
  <c r="I124" i="5"/>
  <c r="I132" i="5"/>
  <c r="I140" i="5"/>
  <c r="I148" i="5"/>
  <c r="I156" i="5"/>
  <c r="I164" i="5"/>
  <c r="I172" i="5"/>
  <c r="I180" i="5"/>
  <c r="I188" i="5"/>
  <c r="I196" i="5"/>
  <c r="I204" i="5"/>
  <c r="I212" i="5"/>
  <c r="I220" i="5"/>
  <c r="I228" i="5"/>
  <c r="I236" i="5"/>
  <c r="I244" i="5"/>
  <c r="I252" i="5"/>
  <c r="I77" i="5"/>
  <c r="I85" i="5"/>
  <c r="I93" i="5"/>
  <c r="I101" i="5"/>
  <c r="I109" i="5"/>
  <c r="I117" i="5"/>
  <c r="I125" i="5"/>
  <c r="I133" i="5"/>
  <c r="I141" i="5"/>
  <c r="I149" i="5"/>
  <c r="I157" i="5"/>
  <c r="I165" i="5"/>
  <c r="I173" i="5"/>
  <c r="I181" i="5"/>
  <c r="I189" i="5"/>
  <c r="I197" i="5"/>
  <c r="I205" i="5"/>
  <c r="I213" i="5"/>
  <c r="I221" i="5"/>
  <c r="I229" i="5"/>
  <c r="I237" i="5"/>
  <c r="I245" i="5"/>
  <c r="I253" i="5"/>
  <c r="I78" i="5"/>
  <c r="I86" i="5"/>
  <c r="I94" i="5"/>
  <c r="I102" i="5"/>
  <c r="I110" i="5"/>
  <c r="I118" i="5"/>
  <c r="I126" i="5"/>
  <c r="I134" i="5"/>
  <c r="I142" i="5"/>
  <c r="I150" i="5"/>
  <c r="I158" i="5"/>
  <c r="I166" i="5"/>
  <c r="I174" i="5"/>
  <c r="I182" i="5"/>
  <c r="I190" i="5"/>
  <c r="I198" i="5"/>
  <c r="I206" i="5"/>
  <c r="I214" i="5"/>
  <c r="I222" i="5"/>
  <c r="I230" i="5"/>
  <c r="I238" i="5"/>
  <c r="I246" i="5"/>
  <c r="I254" i="5"/>
  <c r="I79" i="5"/>
  <c r="I87" i="5"/>
  <c r="I95" i="5"/>
  <c r="I103" i="5"/>
  <c r="I111" i="5"/>
  <c r="I119" i="5"/>
  <c r="I127" i="5"/>
  <c r="I135" i="5"/>
  <c r="I143" i="5"/>
  <c r="I151" i="5"/>
  <c r="I159" i="5"/>
  <c r="I167" i="5"/>
  <c r="I175" i="5"/>
  <c r="I183" i="5"/>
  <c r="I191" i="5"/>
  <c r="I199" i="5"/>
  <c r="I207" i="5"/>
  <c r="I215" i="5"/>
  <c r="I223" i="5"/>
  <c r="I231" i="5"/>
  <c r="I239" i="5"/>
  <c r="I247" i="5"/>
  <c r="I80" i="5"/>
  <c r="I88" i="5"/>
  <c r="I96" i="5"/>
  <c r="I104" i="5"/>
  <c r="I112" i="5"/>
  <c r="I120" i="5"/>
  <c r="I128" i="5"/>
  <c r="I136" i="5"/>
  <c r="I144" i="5"/>
  <c r="I152" i="5"/>
  <c r="I160" i="5"/>
  <c r="I168" i="5"/>
  <c r="I176" i="5"/>
  <c r="I184" i="5"/>
  <c r="I192" i="5"/>
  <c r="I200" i="5"/>
  <c r="I208" i="5"/>
  <c r="I216" i="5"/>
  <c r="I224" i="5"/>
  <c r="I232" i="5"/>
  <c r="I240" i="5"/>
  <c r="I248" i="5"/>
  <c r="I81" i="5"/>
  <c r="I89" i="5"/>
  <c r="I97" i="5"/>
  <c r="I105" i="5"/>
  <c r="I113" i="5"/>
  <c r="I121" i="5"/>
  <c r="I129" i="5"/>
  <c r="I137" i="5"/>
  <c r="I145" i="5"/>
  <c r="I153" i="5"/>
  <c r="I161" i="5"/>
  <c r="I169" i="5"/>
  <c r="I177" i="5"/>
  <c r="I185" i="5"/>
  <c r="I193" i="5"/>
  <c r="I201" i="5"/>
  <c r="I209" i="5"/>
  <c r="I217" i="5"/>
  <c r="I225" i="5"/>
  <c r="I233" i="5"/>
  <c r="I241" i="5"/>
  <c r="I249" i="5"/>
  <c r="I82" i="5"/>
  <c r="I90" i="5"/>
  <c r="I98" i="5"/>
  <c r="I106" i="5"/>
  <c r="I114" i="5"/>
  <c r="I122" i="5"/>
  <c r="I130" i="5"/>
  <c r="I138" i="5"/>
  <c r="I146" i="5"/>
  <c r="I154" i="5"/>
  <c r="I162" i="5"/>
  <c r="I170" i="5"/>
  <c r="I178" i="5"/>
  <c r="I186" i="5"/>
  <c r="I194" i="5"/>
  <c r="I202" i="5"/>
  <c r="I210" i="5"/>
  <c r="I218" i="5"/>
  <c r="I226" i="5"/>
  <c r="I234" i="5"/>
  <c r="I242" i="5"/>
  <c r="I250" i="5"/>
  <c r="F71" i="4"/>
  <c r="F72" i="4"/>
  <c r="F80" i="4"/>
  <c r="F88" i="4"/>
  <c r="F96" i="4"/>
  <c r="F104" i="4"/>
  <c r="F112" i="4"/>
  <c r="F120" i="4"/>
  <c r="F128" i="4"/>
  <c r="F136" i="4"/>
  <c r="F144" i="4"/>
  <c r="F152" i="4"/>
  <c r="F160" i="4"/>
  <c r="F168" i="4"/>
  <c r="F176" i="4"/>
  <c r="F184" i="4"/>
  <c r="F192" i="4"/>
  <c r="F200" i="4"/>
  <c r="F208" i="4"/>
  <c r="F216" i="4"/>
  <c r="F224" i="4"/>
  <c r="F232" i="4"/>
  <c r="F240" i="4"/>
  <c r="F248" i="4"/>
  <c r="F227" i="4"/>
  <c r="F172" i="4"/>
  <c r="F228" i="4"/>
  <c r="F85" i="4"/>
  <c r="F109" i="4"/>
  <c r="F117" i="4"/>
  <c r="F133" i="4"/>
  <c r="F141" i="4"/>
  <c r="F149" i="4"/>
  <c r="F165" i="4"/>
  <c r="F197" i="4"/>
  <c r="F229" i="4"/>
  <c r="F245" i="4"/>
  <c r="F94" i="4"/>
  <c r="F174" i="4"/>
  <c r="F238" i="4"/>
  <c r="F103" i="4"/>
  <c r="F143" i="4"/>
  <c r="F191" i="4"/>
  <c r="F207" i="4"/>
  <c r="F239" i="4"/>
  <c r="F73" i="4"/>
  <c r="F81" i="4"/>
  <c r="F89" i="4"/>
  <c r="F97" i="4"/>
  <c r="F105" i="4"/>
  <c r="F113" i="4"/>
  <c r="F121" i="4"/>
  <c r="F129" i="4"/>
  <c r="F137" i="4"/>
  <c r="F145" i="4"/>
  <c r="F153" i="4"/>
  <c r="F161" i="4"/>
  <c r="F169" i="4"/>
  <c r="F177" i="4"/>
  <c r="F185" i="4"/>
  <c r="F193" i="4"/>
  <c r="F201" i="4"/>
  <c r="F209" i="4"/>
  <c r="F217" i="4"/>
  <c r="F225" i="4"/>
  <c r="F233" i="4"/>
  <c r="F241" i="4"/>
  <c r="F249" i="4"/>
  <c r="F203" i="4"/>
  <c r="F188" i="4"/>
  <c r="F220" i="4"/>
  <c r="F125" i="4"/>
  <c r="F213" i="4"/>
  <c r="F102" i="4"/>
  <c r="F150" i="4"/>
  <c r="F198" i="4"/>
  <c r="F111" i="4"/>
  <c r="F175" i="4"/>
  <c r="F247" i="4"/>
  <c r="F74" i="4"/>
  <c r="F82" i="4"/>
  <c r="F90" i="4"/>
  <c r="F98" i="4"/>
  <c r="F106" i="4"/>
  <c r="F114" i="4"/>
  <c r="F122" i="4"/>
  <c r="F130" i="4"/>
  <c r="F138" i="4"/>
  <c r="F146" i="4"/>
  <c r="F154" i="4"/>
  <c r="F162" i="4"/>
  <c r="F170" i="4"/>
  <c r="F178" i="4"/>
  <c r="F186" i="4"/>
  <c r="F194" i="4"/>
  <c r="F202" i="4"/>
  <c r="F210" i="4"/>
  <c r="F218" i="4"/>
  <c r="F226" i="4"/>
  <c r="F234" i="4"/>
  <c r="F242" i="4"/>
  <c r="F250" i="4"/>
  <c r="F211" i="4"/>
  <c r="F251" i="4"/>
  <c r="F164" i="4"/>
  <c r="F244" i="4"/>
  <c r="F77" i="4"/>
  <c r="F173" i="4"/>
  <c r="F78" i="4"/>
  <c r="F118" i="4"/>
  <c r="F126" i="4"/>
  <c r="F142" i="4"/>
  <c r="F166" i="4"/>
  <c r="F190" i="4"/>
  <c r="F206" i="4"/>
  <c r="F214" i="4"/>
  <c r="F246" i="4"/>
  <c r="F79" i="4"/>
  <c r="F167" i="4"/>
  <c r="F223" i="4"/>
  <c r="F75" i="4"/>
  <c r="F83" i="4"/>
  <c r="F91" i="4"/>
  <c r="F99" i="4"/>
  <c r="F107" i="4"/>
  <c r="F115" i="4"/>
  <c r="F123" i="4"/>
  <c r="F131" i="4"/>
  <c r="F139" i="4"/>
  <c r="F147" i="4"/>
  <c r="F155" i="4"/>
  <c r="F163" i="4"/>
  <c r="F171" i="4"/>
  <c r="F179" i="4"/>
  <c r="F187" i="4"/>
  <c r="F195" i="4"/>
  <c r="F219" i="4"/>
  <c r="F235" i="4"/>
  <c r="F243" i="4"/>
  <c r="F196" i="4"/>
  <c r="F101" i="4"/>
  <c r="F189" i="4"/>
  <c r="F110" i="4"/>
  <c r="F134" i="4"/>
  <c r="F182" i="4"/>
  <c r="F222" i="4"/>
  <c r="F95" i="4"/>
  <c r="F159" i="4"/>
  <c r="F215" i="4"/>
  <c r="F76" i="4"/>
  <c r="F84" i="4"/>
  <c r="F92" i="4"/>
  <c r="F100" i="4"/>
  <c r="F108" i="4"/>
  <c r="F116" i="4"/>
  <c r="F124" i="4"/>
  <c r="F132" i="4"/>
  <c r="F140" i="4"/>
  <c r="F148" i="4"/>
  <c r="F156" i="4"/>
  <c r="F180" i="4"/>
  <c r="F204" i="4"/>
  <c r="F212" i="4"/>
  <c r="F236" i="4"/>
  <c r="F93" i="4"/>
  <c r="F157" i="4"/>
  <c r="F181" i="4"/>
  <c r="F205" i="4"/>
  <c r="F221" i="4"/>
  <c r="F237" i="4"/>
  <c r="F86" i="4"/>
  <c r="F158" i="4"/>
  <c r="F230" i="4"/>
  <c r="F87" i="4"/>
  <c r="F119" i="4"/>
  <c r="F127" i="4"/>
  <c r="F135" i="4"/>
  <c r="F151" i="4"/>
  <c r="F183" i="4"/>
  <c r="F199" i="4"/>
  <c r="F231" i="4"/>
  <c r="B3" i="5"/>
  <c r="B2" i="5"/>
  <c r="B8" i="4"/>
  <c r="B7" i="4"/>
  <c r="B6" i="5"/>
  <c r="B5" i="4"/>
  <c r="B4" i="4"/>
  <c r="B3" i="4"/>
  <c r="F79" i="5" l="1"/>
  <c r="F87" i="5"/>
  <c r="F95" i="5"/>
  <c r="F103" i="5"/>
  <c r="F111" i="5"/>
  <c r="F119" i="5"/>
  <c r="F127" i="5"/>
  <c r="F135" i="5"/>
  <c r="F143" i="5"/>
  <c r="F151" i="5"/>
  <c r="F159" i="5"/>
  <c r="F167" i="5"/>
  <c r="F175" i="5"/>
  <c r="F183" i="5"/>
  <c r="F191" i="5"/>
  <c r="F199" i="5"/>
  <c r="F207" i="5"/>
  <c r="F215" i="5"/>
  <c r="F223" i="5"/>
  <c r="F231" i="5"/>
  <c r="F239" i="5"/>
  <c r="F247" i="5"/>
  <c r="F241" i="5"/>
  <c r="F211" i="5"/>
  <c r="F80" i="5"/>
  <c r="F88" i="5"/>
  <c r="F96" i="5"/>
  <c r="F104" i="5"/>
  <c r="F112" i="5"/>
  <c r="F120" i="5"/>
  <c r="F128" i="5"/>
  <c r="F136" i="5"/>
  <c r="F144" i="5"/>
  <c r="F152" i="5"/>
  <c r="F160" i="5"/>
  <c r="F168" i="5"/>
  <c r="F176" i="5"/>
  <c r="F184" i="5"/>
  <c r="F192" i="5"/>
  <c r="F200" i="5"/>
  <c r="F208" i="5"/>
  <c r="F216" i="5"/>
  <c r="F224" i="5"/>
  <c r="F232" i="5"/>
  <c r="F240" i="5"/>
  <c r="F248" i="5"/>
  <c r="F193" i="5"/>
  <c r="F219" i="5"/>
  <c r="F252" i="5"/>
  <c r="F81" i="5"/>
  <c r="F89" i="5"/>
  <c r="F97" i="5"/>
  <c r="F105" i="5"/>
  <c r="F113" i="5"/>
  <c r="F121" i="5"/>
  <c r="F129" i="5"/>
  <c r="F137" i="5"/>
  <c r="F145" i="5"/>
  <c r="F153" i="5"/>
  <c r="F161" i="5"/>
  <c r="F169" i="5"/>
  <c r="F177" i="5"/>
  <c r="F185" i="5"/>
  <c r="F201" i="5"/>
  <c r="F209" i="5"/>
  <c r="F217" i="5"/>
  <c r="F225" i="5"/>
  <c r="F233" i="5"/>
  <c r="F249" i="5"/>
  <c r="F243" i="5"/>
  <c r="F82" i="5"/>
  <c r="F90" i="5"/>
  <c r="F98" i="5"/>
  <c r="F106" i="5"/>
  <c r="F114" i="5"/>
  <c r="F122" i="5"/>
  <c r="F130" i="5"/>
  <c r="F138" i="5"/>
  <c r="F146" i="5"/>
  <c r="F154" i="5"/>
  <c r="F162" i="5"/>
  <c r="F170" i="5"/>
  <c r="F178" i="5"/>
  <c r="F186" i="5"/>
  <c r="F194" i="5"/>
  <c r="F202" i="5"/>
  <c r="F210" i="5"/>
  <c r="F218" i="5"/>
  <c r="F226" i="5"/>
  <c r="F234" i="5"/>
  <c r="F242" i="5"/>
  <c r="F250" i="5"/>
  <c r="F107" i="5"/>
  <c r="F187" i="5"/>
  <c r="F227" i="5"/>
  <c r="F251" i="5"/>
  <c r="F75" i="5"/>
  <c r="F83" i="5"/>
  <c r="F91" i="5"/>
  <c r="F99" i="5"/>
  <c r="F115" i="5"/>
  <c r="F123" i="5"/>
  <c r="F131" i="5"/>
  <c r="F139" i="5"/>
  <c r="F147" i="5"/>
  <c r="F155" i="5"/>
  <c r="F163" i="5"/>
  <c r="F171" i="5"/>
  <c r="F179" i="5"/>
  <c r="F195" i="5"/>
  <c r="F203" i="5"/>
  <c r="F235" i="5"/>
  <c r="F76" i="5"/>
  <c r="F84" i="5"/>
  <c r="F92" i="5"/>
  <c r="F100" i="5"/>
  <c r="F108" i="5"/>
  <c r="F116" i="5"/>
  <c r="F124" i="5"/>
  <c r="F132" i="5"/>
  <c r="F140" i="5"/>
  <c r="F148" i="5"/>
  <c r="F156" i="5"/>
  <c r="F164" i="5"/>
  <c r="F172" i="5"/>
  <c r="F180" i="5"/>
  <c r="F188" i="5"/>
  <c r="F196" i="5"/>
  <c r="F204" i="5"/>
  <c r="F212" i="5"/>
  <c r="F220" i="5"/>
  <c r="F228" i="5"/>
  <c r="F236" i="5"/>
  <c r="F244" i="5"/>
  <c r="F77" i="5"/>
  <c r="F85" i="5"/>
  <c r="F93" i="5"/>
  <c r="F101" i="5"/>
  <c r="F109" i="5"/>
  <c r="F117" i="5"/>
  <c r="F125" i="5"/>
  <c r="F133" i="5"/>
  <c r="F141" i="5"/>
  <c r="F149" i="5"/>
  <c r="F157" i="5"/>
  <c r="F165" i="5"/>
  <c r="F173" i="5"/>
  <c r="F181" i="5"/>
  <c r="F189" i="5"/>
  <c r="F197" i="5"/>
  <c r="F205" i="5"/>
  <c r="F213" i="5"/>
  <c r="F221" i="5"/>
  <c r="F229" i="5"/>
  <c r="F237" i="5"/>
  <c r="F245" i="5"/>
  <c r="F253" i="5"/>
  <c r="F174" i="5"/>
  <c r="F254" i="5"/>
  <c r="F78" i="5"/>
  <c r="F86" i="5"/>
  <c r="F94" i="5"/>
  <c r="F102" i="5"/>
  <c r="F110" i="5"/>
  <c r="F118" i="5"/>
  <c r="F126" i="5"/>
  <c r="F134" i="5"/>
  <c r="F142" i="5"/>
  <c r="F150" i="5"/>
  <c r="F158" i="5"/>
  <c r="F166" i="5"/>
  <c r="F182" i="5"/>
  <c r="F190" i="5"/>
  <c r="F198" i="5"/>
  <c r="F206" i="5"/>
  <c r="F214" i="5"/>
  <c r="F222" i="5"/>
  <c r="F230" i="5"/>
  <c r="F238" i="5"/>
  <c r="F246" i="5"/>
  <c r="G12" i="4"/>
  <c r="K15" i="5"/>
  <c r="E15" i="5"/>
  <c r="G15" i="5"/>
  <c r="I15" i="5"/>
  <c r="I16" i="5"/>
  <c r="I17" i="5"/>
  <c r="I18" i="5"/>
  <c r="I19" i="5"/>
  <c r="F20" i="5"/>
  <c r="I20" i="5"/>
  <c r="F21" i="5"/>
  <c r="I21" i="5"/>
  <c r="F22" i="5"/>
  <c r="I22" i="5"/>
  <c r="F23" i="5"/>
  <c r="I23" i="5"/>
  <c r="F24" i="5"/>
  <c r="I24" i="5"/>
  <c r="F25" i="5"/>
  <c r="I25" i="5"/>
  <c r="F26" i="5"/>
  <c r="I26" i="5"/>
  <c r="F27" i="5"/>
  <c r="I27" i="5"/>
  <c r="F28" i="5"/>
  <c r="I28" i="5"/>
  <c r="F29" i="5"/>
  <c r="I29" i="5"/>
  <c r="F30" i="5"/>
  <c r="I30" i="5"/>
  <c r="F31" i="5"/>
  <c r="I31" i="5"/>
  <c r="F32" i="5"/>
  <c r="I32" i="5"/>
  <c r="F33" i="5"/>
  <c r="I33" i="5"/>
  <c r="F34" i="5"/>
  <c r="I34" i="5"/>
  <c r="F35" i="5"/>
  <c r="I35" i="5"/>
  <c r="F36" i="5"/>
  <c r="I36" i="5"/>
  <c r="F37" i="5"/>
  <c r="I37" i="5"/>
  <c r="F38" i="5"/>
  <c r="I38" i="5"/>
  <c r="F39" i="5"/>
  <c r="I39" i="5"/>
  <c r="F40" i="5"/>
  <c r="I40" i="5"/>
  <c r="F41" i="5"/>
  <c r="I41" i="5"/>
  <c r="F42" i="5"/>
  <c r="I42" i="5"/>
  <c r="F43" i="5"/>
  <c r="I43" i="5"/>
  <c r="F44" i="5"/>
  <c r="I44" i="5"/>
  <c r="F45" i="5"/>
  <c r="I45" i="5"/>
  <c r="F46" i="5"/>
  <c r="I46" i="5"/>
  <c r="F47" i="5"/>
  <c r="I47" i="5"/>
  <c r="F48" i="5"/>
  <c r="I48" i="5"/>
  <c r="F49" i="5"/>
  <c r="I49" i="5"/>
  <c r="F50" i="5"/>
  <c r="I50" i="5"/>
  <c r="F51" i="5"/>
  <c r="I51" i="5"/>
  <c r="F52" i="5"/>
  <c r="I52" i="5"/>
  <c r="F53" i="5"/>
  <c r="I53" i="5"/>
  <c r="F54" i="5"/>
  <c r="I54" i="5"/>
  <c r="F55" i="5"/>
  <c r="I55" i="5"/>
  <c r="F56" i="5"/>
  <c r="I56" i="5"/>
  <c r="F57" i="5"/>
  <c r="I57" i="5"/>
  <c r="F58" i="5"/>
  <c r="I58" i="5"/>
  <c r="F59" i="5"/>
  <c r="I59" i="5"/>
  <c r="F60" i="5"/>
  <c r="I60" i="5"/>
  <c r="F61" i="5"/>
  <c r="I61" i="5"/>
  <c r="F62" i="5"/>
  <c r="I62" i="5"/>
  <c r="F63" i="5"/>
  <c r="I63" i="5"/>
  <c r="F64" i="5"/>
  <c r="I64" i="5"/>
  <c r="F65" i="5"/>
  <c r="I65" i="5"/>
  <c r="F66" i="5"/>
  <c r="I66" i="5"/>
  <c r="F67" i="5"/>
  <c r="I67" i="5"/>
  <c r="F68" i="5"/>
  <c r="I68" i="5"/>
  <c r="F69" i="5"/>
  <c r="I69" i="5"/>
  <c r="F70" i="5"/>
  <c r="I70" i="5"/>
  <c r="F71" i="5"/>
  <c r="I71" i="5"/>
  <c r="F72" i="5"/>
  <c r="I72" i="5"/>
  <c r="F73" i="5"/>
  <c r="I73" i="5"/>
  <c r="F74" i="5"/>
  <c r="I74" i="5"/>
  <c r="E12" i="4"/>
  <c r="E24" i="4" s="1"/>
  <c r="E36" i="4" s="1"/>
  <c r="E48" i="4" s="1"/>
  <c r="E60" i="4" s="1"/>
  <c r="E72" i="4" s="1"/>
  <c r="I12" i="4"/>
  <c r="I13" i="4"/>
  <c r="I14" i="4"/>
  <c r="I15" i="4"/>
  <c r="I16" i="4"/>
  <c r="F17" i="4"/>
  <c r="I17" i="4"/>
  <c r="F18" i="4"/>
  <c r="I18" i="4"/>
  <c r="F19" i="4"/>
  <c r="I19" i="4"/>
  <c r="F20" i="4"/>
  <c r="I20" i="4"/>
  <c r="F21" i="4"/>
  <c r="I21" i="4"/>
  <c r="F22" i="4"/>
  <c r="I22" i="4"/>
  <c r="F23" i="4"/>
  <c r="I23" i="4"/>
  <c r="F24" i="4"/>
  <c r="I24" i="4"/>
  <c r="F25" i="4"/>
  <c r="I25" i="4"/>
  <c r="F26" i="4"/>
  <c r="I26" i="4"/>
  <c r="F27" i="4"/>
  <c r="I27" i="4"/>
  <c r="F28" i="4"/>
  <c r="I28" i="4"/>
  <c r="F29" i="4"/>
  <c r="I29" i="4"/>
  <c r="F30" i="4"/>
  <c r="I30" i="4"/>
  <c r="F31" i="4"/>
  <c r="I31" i="4"/>
  <c r="F32" i="4"/>
  <c r="I32" i="4"/>
  <c r="F33" i="4"/>
  <c r="I33" i="4"/>
  <c r="F34" i="4"/>
  <c r="I34" i="4"/>
  <c r="F35" i="4"/>
  <c r="I35" i="4"/>
  <c r="F36" i="4"/>
  <c r="I36" i="4"/>
  <c r="F37" i="4"/>
  <c r="I37" i="4"/>
  <c r="F38" i="4"/>
  <c r="I38" i="4"/>
  <c r="F39" i="4"/>
  <c r="I39" i="4"/>
  <c r="F40" i="4"/>
  <c r="I40" i="4"/>
  <c r="F41" i="4"/>
  <c r="I41" i="4"/>
  <c r="F42" i="4"/>
  <c r="I42" i="4"/>
  <c r="F43" i="4"/>
  <c r="I43" i="4"/>
  <c r="F44" i="4"/>
  <c r="I44" i="4"/>
  <c r="F45" i="4"/>
  <c r="I45" i="4"/>
  <c r="F46" i="4"/>
  <c r="I46" i="4"/>
  <c r="F47" i="4"/>
  <c r="I47" i="4"/>
  <c r="F48" i="4"/>
  <c r="I48" i="4"/>
  <c r="F49" i="4"/>
  <c r="I49" i="4"/>
  <c r="F50" i="4"/>
  <c r="I50" i="4"/>
  <c r="F51" i="4"/>
  <c r="I51" i="4"/>
  <c r="F52" i="4"/>
  <c r="I52" i="4"/>
  <c r="F53" i="4"/>
  <c r="I53" i="4"/>
  <c r="F54" i="4"/>
  <c r="I54" i="4"/>
  <c r="F55" i="4"/>
  <c r="I55" i="4"/>
  <c r="F56" i="4"/>
  <c r="I56" i="4"/>
  <c r="F57" i="4"/>
  <c r="I57" i="4"/>
  <c r="F58" i="4"/>
  <c r="I58" i="4"/>
  <c r="F59" i="4"/>
  <c r="I59" i="4"/>
  <c r="F60" i="4"/>
  <c r="I60" i="4"/>
  <c r="F61" i="4"/>
  <c r="I61" i="4"/>
  <c r="F62" i="4"/>
  <c r="I62" i="4"/>
  <c r="F63" i="4"/>
  <c r="I63" i="4"/>
  <c r="F64" i="4"/>
  <c r="I64" i="4"/>
  <c r="F65" i="4"/>
  <c r="I65" i="4"/>
  <c r="F66" i="4"/>
  <c r="I66" i="4"/>
  <c r="F67" i="4"/>
  <c r="I67" i="4"/>
  <c r="F68" i="4"/>
  <c r="I68" i="4"/>
  <c r="F69" i="4"/>
  <c r="I69" i="4"/>
  <c r="F70" i="4"/>
  <c r="I70" i="4"/>
  <c r="I71" i="4"/>
  <c r="L16" i="5"/>
  <c r="L17" i="5" s="1"/>
  <c r="L18" i="5" s="1"/>
  <c r="L19" i="5" s="1"/>
  <c r="L20" i="5" s="1"/>
  <c r="L21" i="5" s="1"/>
  <c r="D15" i="5"/>
  <c r="D16" i="5" s="1"/>
  <c r="D17" i="5" s="1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D114" i="5" s="1"/>
  <c r="D115" i="5" s="1"/>
  <c r="D116" i="5" s="1"/>
  <c r="D117" i="5" s="1"/>
  <c r="D118" i="5" s="1"/>
  <c r="D119" i="5" s="1"/>
  <c r="D120" i="5" s="1"/>
  <c r="D121" i="5" s="1"/>
  <c r="D122" i="5" s="1"/>
  <c r="D123" i="5" s="1"/>
  <c r="D124" i="5" s="1"/>
  <c r="D125" i="5" s="1"/>
  <c r="D126" i="5" s="1"/>
  <c r="D127" i="5" s="1"/>
  <c r="D128" i="5" s="1"/>
  <c r="D129" i="5" s="1"/>
  <c r="D130" i="5" s="1"/>
  <c r="D131" i="5" s="1"/>
  <c r="D132" i="5" s="1"/>
  <c r="D133" i="5" s="1"/>
  <c r="D134" i="5" s="1"/>
  <c r="D135" i="5" s="1"/>
  <c r="D136" i="5" s="1"/>
  <c r="D137" i="5" s="1"/>
  <c r="D138" i="5" s="1"/>
  <c r="D139" i="5" s="1"/>
  <c r="D140" i="5" s="1"/>
  <c r="D141" i="5" s="1"/>
  <c r="D142" i="5" s="1"/>
  <c r="D143" i="5" s="1"/>
  <c r="D144" i="5" s="1"/>
  <c r="D145" i="5" s="1"/>
  <c r="D146" i="5" s="1"/>
  <c r="D147" i="5" s="1"/>
  <c r="D148" i="5" s="1"/>
  <c r="D149" i="5" s="1"/>
  <c r="D150" i="5" s="1"/>
  <c r="D151" i="5" s="1"/>
  <c r="D152" i="5" s="1"/>
  <c r="D153" i="5" s="1"/>
  <c r="D154" i="5" s="1"/>
  <c r="D155" i="5" s="1"/>
  <c r="D156" i="5" s="1"/>
  <c r="D157" i="5" s="1"/>
  <c r="D158" i="5" s="1"/>
  <c r="D159" i="5" s="1"/>
  <c r="D160" i="5" s="1"/>
  <c r="D161" i="5" s="1"/>
  <c r="D162" i="5" s="1"/>
  <c r="D163" i="5" s="1"/>
  <c r="D164" i="5" s="1"/>
  <c r="D165" i="5" s="1"/>
  <c r="D166" i="5" s="1"/>
  <c r="D167" i="5" s="1"/>
  <c r="D168" i="5" s="1"/>
  <c r="D169" i="5" s="1"/>
  <c r="D170" i="5" s="1"/>
  <c r="D171" i="5" s="1"/>
  <c r="D172" i="5" s="1"/>
  <c r="D173" i="5" s="1"/>
  <c r="D174" i="5" s="1"/>
  <c r="D175" i="5" s="1"/>
  <c r="D176" i="5" s="1"/>
  <c r="D177" i="5" s="1"/>
  <c r="D178" i="5" s="1"/>
  <c r="D179" i="5" s="1"/>
  <c r="D180" i="5" s="1"/>
  <c r="D181" i="5" s="1"/>
  <c r="D182" i="5" s="1"/>
  <c r="D183" i="5" s="1"/>
  <c r="D184" i="5" s="1"/>
  <c r="D185" i="5" s="1"/>
  <c r="D186" i="5" s="1"/>
  <c r="D187" i="5" s="1"/>
  <c r="D188" i="5" s="1"/>
  <c r="D189" i="5" s="1"/>
  <c r="D190" i="5" s="1"/>
  <c r="D191" i="5" s="1"/>
  <c r="D192" i="5" s="1"/>
  <c r="D193" i="5" s="1"/>
  <c r="D194" i="5" s="1"/>
  <c r="D195" i="5" s="1"/>
  <c r="D196" i="5" s="1"/>
  <c r="D197" i="5" s="1"/>
  <c r="D198" i="5" s="1"/>
  <c r="D199" i="5" s="1"/>
  <c r="D200" i="5" s="1"/>
  <c r="D201" i="5" s="1"/>
  <c r="D202" i="5" s="1"/>
  <c r="D203" i="5" s="1"/>
  <c r="D204" i="5" s="1"/>
  <c r="D205" i="5" s="1"/>
  <c r="D206" i="5" s="1"/>
  <c r="D207" i="5" s="1"/>
  <c r="D208" i="5" s="1"/>
  <c r="D209" i="5" s="1"/>
  <c r="D210" i="5" s="1"/>
  <c r="D211" i="5" s="1"/>
  <c r="D212" i="5" s="1"/>
  <c r="D213" i="5" s="1"/>
  <c r="D214" i="5" s="1"/>
  <c r="D215" i="5" s="1"/>
  <c r="D216" i="5" s="1"/>
  <c r="D217" i="5" s="1"/>
  <c r="D218" i="5" s="1"/>
  <c r="D219" i="5" s="1"/>
  <c r="D220" i="5" s="1"/>
  <c r="D221" i="5" s="1"/>
  <c r="D222" i="5" s="1"/>
  <c r="D223" i="5" s="1"/>
  <c r="D224" i="5" s="1"/>
  <c r="D225" i="5" s="1"/>
  <c r="D226" i="5" s="1"/>
  <c r="D227" i="5" s="1"/>
  <c r="D228" i="5" s="1"/>
  <c r="D229" i="5" s="1"/>
  <c r="D230" i="5" s="1"/>
  <c r="D231" i="5" s="1"/>
  <c r="D232" i="5" s="1"/>
  <c r="D233" i="5" s="1"/>
  <c r="D234" i="5" s="1"/>
  <c r="D235" i="5" s="1"/>
  <c r="D236" i="5" s="1"/>
  <c r="D237" i="5" s="1"/>
  <c r="D238" i="5" s="1"/>
  <c r="D239" i="5" s="1"/>
  <c r="D240" i="5" s="1"/>
  <c r="D241" i="5" s="1"/>
  <c r="D242" i="5" s="1"/>
  <c r="D243" i="5" s="1"/>
  <c r="D244" i="5" s="1"/>
  <c r="D245" i="5" s="1"/>
  <c r="D246" i="5" s="1"/>
  <c r="D247" i="5" s="1"/>
  <c r="D248" i="5" s="1"/>
  <c r="D249" i="5" s="1"/>
  <c r="D250" i="5" s="1"/>
  <c r="D251" i="5" s="1"/>
  <c r="D252" i="5" s="1"/>
  <c r="D253" i="5" s="1"/>
  <c r="D254" i="5" s="1"/>
  <c r="D12" i="4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D77" i="4" s="1"/>
  <c r="D78" i="4" s="1"/>
  <c r="D79" i="4" s="1"/>
  <c r="D80" i="4" s="1"/>
  <c r="D81" i="4" s="1"/>
  <c r="D82" i="4" s="1"/>
  <c r="D83" i="4" s="1"/>
  <c r="D84" i="4" s="1"/>
  <c r="D85" i="4" s="1"/>
  <c r="D86" i="4" s="1"/>
  <c r="D87" i="4" s="1"/>
  <c r="D88" i="4" s="1"/>
  <c r="D89" i="4" s="1"/>
  <c r="D90" i="4" s="1"/>
  <c r="D91" i="4" s="1"/>
  <c r="D92" i="4" s="1"/>
  <c r="D93" i="4" s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D105" i="4" s="1"/>
  <c r="D106" i="4" s="1"/>
  <c r="D107" i="4" s="1"/>
  <c r="D108" i="4" s="1"/>
  <c r="D109" i="4" s="1"/>
  <c r="D110" i="4" s="1"/>
  <c r="D111" i="4" s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D143" i="4" s="1"/>
  <c r="D144" i="4" s="1"/>
  <c r="D145" i="4" s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D161" i="4" s="1"/>
  <c r="D162" i="4" s="1"/>
  <c r="D163" i="4" s="1"/>
  <c r="D164" i="4" s="1"/>
  <c r="D165" i="4" s="1"/>
  <c r="D166" i="4" s="1"/>
  <c r="D167" i="4" s="1"/>
  <c r="D168" i="4" s="1"/>
  <c r="D169" i="4" s="1"/>
  <c r="D170" i="4" s="1"/>
  <c r="D171" i="4" s="1"/>
  <c r="D172" i="4" s="1"/>
  <c r="D173" i="4" s="1"/>
  <c r="D174" i="4" s="1"/>
  <c r="D175" i="4" s="1"/>
  <c r="D176" i="4" s="1"/>
  <c r="D177" i="4" s="1"/>
  <c r="D178" i="4" s="1"/>
  <c r="D179" i="4" s="1"/>
  <c r="D180" i="4" s="1"/>
  <c r="D181" i="4" s="1"/>
  <c r="D182" i="4" s="1"/>
  <c r="D183" i="4" s="1"/>
  <c r="D184" i="4" s="1"/>
  <c r="D185" i="4" s="1"/>
  <c r="D186" i="4" s="1"/>
  <c r="D187" i="4" s="1"/>
  <c r="D188" i="4" s="1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E17" i="5" l="1"/>
  <c r="E29" i="5" s="1"/>
  <c r="E41" i="5" s="1"/>
  <c r="E53" i="5" s="1"/>
  <c r="E65" i="5" s="1"/>
  <c r="E77" i="5" s="1"/>
  <c r="E27" i="5"/>
  <c r="E39" i="5" s="1"/>
  <c r="E51" i="5" s="1"/>
  <c r="E63" i="5" s="1"/>
  <c r="E75" i="5" s="1"/>
  <c r="E84" i="4"/>
  <c r="H72" i="4"/>
  <c r="J72" i="4" s="1"/>
  <c r="E13" i="4"/>
  <c r="E25" i="4" s="1"/>
  <c r="E37" i="4" s="1"/>
  <c r="E49" i="4" s="1"/>
  <c r="E61" i="4" s="1"/>
  <c r="E73" i="4" s="1"/>
  <c r="E21" i="5"/>
  <c r="E26" i="5"/>
  <c r="H26" i="5" s="1"/>
  <c r="E22" i="5"/>
  <c r="E18" i="5"/>
  <c r="E25" i="5"/>
  <c r="E17" i="4"/>
  <c r="E29" i="4" s="1"/>
  <c r="E41" i="4" s="1"/>
  <c r="E53" i="4" s="1"/>
  <c r="E65" i="4" s="1"/>
  <c r="E77" i="4" s="1"/>
  <c r="E19" i="4"/>
  <c r="E31" i="4" s="1"/>
  <c r="E43" i="4" s="1"/>
  <c r="E55" i="4" s="1"/>
  <c r="E67" i="4" s="1"/>
  <c r="E79" i="4" s="1"/>
  <c r="E16" i="4"/>
  <c r="E28" i="4" s="1"/>
  <c r="E40" i="4" s="1"/>
  <c r="E52" i="4" s="1"/>
  <c r="E64" i="4" s="1"/>
  <c r="E76" i="4" s="1"/>
  <c r="E21" i="4"/>
  <c r="E33" i="4" s="1"/>
  <c r="E45" i="4" s="1"/>
  <c r="E57" i="4" s="1"/>
  <c r="E69" i="4" s="1"/>
  <c r="E81" i="4" s="1"/>
  <c r="E23" i="4"/>
  <c r="E35" i="4" s="1"/>
  <c r="E47" i="4" s="1"/>
  <c r="E59" i="4" s="1"/>
  <c r="E71" i="4" s="1"/>
  <c r="E83" i="4" s="1"/>
  <c r="E18" i="4"/>
  <c r="E30" i="4" s="1"/>
  <c r="E42" i="4" s="1"/>
  <c r="E54" i="4" s="1"/>
  <c r="E66" i="4" s="1"/>
  <c r="E78" i="4" s="1"/>
  <c r="E15" i="4"/>
  <c r="E27" i="4" s="1"/>
  <c r="E39" i="4" s="1"/>
  <c r="E51" i="4" s="1"/>
  <c r="E63" i="4" s="1"/>
  <c r="E75" i="4" s="1"/>
  <c r="E20" i="4"/>
  <c r="E32" i="4" s="1"/>
  <c r="E44" i="4" s="1"/>
  <c r="E56" i="4" s="1"/>
  <c r="E68" i="4" s="1"/>
  <c r="E80" i="4" s="1"/>
  <c r="E22" i="4"/>
  <c r="E34" i="4" s="1"/>
  <c r="E46" i="4" s="1"/>
  <c r="E58" i="4" s="1"/>
  <c r="E70" i="4" s="1"/>
  <c r="E82" i="4" s="1"/>
  <c r="L22" i="5"/>
  <c r="F17" i="5"/>
  <c r="H17" i="5" s="1"/>
  <c r="F13" i="4"/>
  <c r="F15" i="5"/>
  <c r="H15" i="5" s="1"/>
  <c r="E19" i="5"/>
  <c r="E31" i="5" s="1"/>
  <c r="E43" i="5" s="1"/>
  <c r="E55" i="5" s="1"/>
  <c r="E67" i="5" s="1"/>
  <c r="E79" i="5" s="1"/>
  <c r="E23" i="5"/>
  <c r="E16" i="5"/>
  <c r="E28" i="5" s="1"/>
  <c r="E40" i="5" s="1"/>
  <c r="E52" i="5" s="1"/>
  <c r="E64" i="5" s="1"/>
  <c r="E76" i="5" s="1"/>
  <c r="E20" i="5"/>
  <c r="E24" i="5"/>
  <c r="F12" i="4"/>
  <c r="H12" i="4" s="1"/>
  <c r="J12" i="4" s="1"/>
  <c r="E14" i="4"/>
  <c r="E26" i="4" s="1"/>
  <c r="E38" i="4" s="1"/>
  <c r="E50" i="4" s="1"/>
  <c r="E62" i="4" s="1"/>
  <c r="E74" i="4" s="1"/>
  <c r="H13" i="4" l="1"/>
  <c r="J13" i="4" s="1"/>
  <c r="E91" i="5"/>
  <c r="H79" i="5"/>
  <c r="E88" i="5"/>
  <c r="H76" i="5"/>
  <c r="E87" i="5"/>
  <c r="H75" i="5"/>
  <c r="H28" i="5"/>
  <c r="J28" i="5" s="1"/>
  <c r="E89" i="5"/>
  <c r="H77" i="5"/>
  <c r="H21" i="5"/>
  <c r="M21" i="5" s="1"/>
  <c r="N21" i="5" s="1"/>
  <c r="E33" i="5"/>
  <c r="E45" i="5" s="1"/>
  <c r="E57" i="5" s="1"/>
  <c r="E69" i="5" s="1"/>
  <c r="E81" i="5" s="1"/>
  <c r="H20" i="5"/>
  <c r="M20" i="5" s="1"/>
  <c r="N20" i="5" s="1"/>
  <c r="E32" i="5"/>
  <c r="E44" i="5" s="1"/>
  <c r="E56" i="5" s="1"/>
  <c r="E68" i="5" s="1"/>
  <c r="E80" i="5" s="1"/>
  <c r="H22" i="5"/>
  <c r="J22" i="5" s="1"/>
  <c r="E34" i="5"/>
  <c r="E38" i="5"/>
  <c r="H24" i="5"/>
  <c r="J24" i="5" s="1"/>
  <c r="E36" i="5"/>
  <c r="H23" i="5"/>
  <c r="E35" i="5"/>
  <c r="H25" i="5"/>
  <c r="J25" i="5" s="1"/>
  <c r="E37" i="5"/>
  <c r="E49" i="5" s="1"/>
  <c r="E61" i="5" s="1"/>
  <c r="E73" i="5" s="1"/>
  <c r="E85" i="5" s="1"/>
  <c r="F18" i="5"/>
  <c r="H18" i="5" s="1"/>
  <c r="J18" i="5" s="1"/>
  <c r="E30" i="5"/>
  <c r="E42" i="5" s="1"/>
  <c r="E54" i="5" s="1"/>
  <c r="E66" i="5" s="1"/>
  <c r="E78" i="5" s="1"/>
  <c r="E90" i="4"/>
  <c r="H78" i="4"/>
  <c r="J78" i="4" s="1"/>
  <c r="E86" i="4"/>
  <c r="H74" i="4"/>
  <c r="J74" i="4" s="1"/>
  <c r="E88" i="4"/>
  <c r="H76" i="4"/>
  <c r="J76" i="4" s="1"/>
  <c r="E87" i="4"/>
  <c r="H75" i="4"/>
  <c r="J75" i="4" s="1"/>
  <c r="E93" i="4"/>
  <c r="H81" i="4"/>
  <c r="J81" i="4" s="1"/>
  <c r="E92" i="4"/>
  <c r="H80" i="4"/>
  <c r="J80" i="4" s="1"/>
  <c r="E95" i="4"/>
  <c r="H83" i="4"/>
  <c r="J83" i="4" s="1"/>
  <c r="E85" i="4"/>
  <c r="H73" i="4"/>
  <c r="J73" i="4" s="1"/>
  <c r="E91" i="4"/>
  <c r="H79" i="4"/>
  <c r="J79" i="4" s="1"/>
  <c r="E94" i="4"/>
  <c r="H82" i="4"/>
  <c r="J82" i="4" s="1"/>
  <c r="E89" i="4"/>
  <c r="H77" i="4"/>
  <c r="J77" i="4" s="1"/>
  <c r="E96" i="4"/>
  <c r="H84" i="4"/>
  <c r="J84" i="4" s="1"/>
  <c r="H17" i="4"/>
  <c r="J17" i="4" s="1"/>
  <c r="H20" i="4"/>
  <c r="J20" i="4" s="1"/>
  <c r="H22" i="4"/>
  <c r="J22" i="4" s="1"/>
  <c r="H34" i="4"/>
  <c r="J34" i="4" s="1"/>
  <c r="H21" i="4"/>
  <c r="J21" i="4" s="1"/>
  <c r="H33" i="4"/>
  <c r="J33" i="4" s="1"/>
  <c r="F15" i="4"/>
  <c r="H15" i="4" s="1"/>
  <c r="J15" i="4" s="1"/>
  <c r="F16" i="4"/>
  <c r="H16" i="4" s="1"/>
  <c r="J16" i="4" s="1"/>
  <c r="H18" i="4"/>
  <c r="J18" i="4" s="1"/>
  <c r="H23" i="4"/>
  <c r="J23" i="4" s="1"/>
  <c r="H19" i="4"/>
  <c r="J19" i="4" s="1"/>
  <c r="J21" i="5"/>
  <c r="H31" i="5"/>
  <c r="J31" i="5" s="1"/>
  <c r="H27" i="5"/>
  <c r="J27" i="5" s="1"/>
  <c r="H29" i="5"/>
  <c r="J29" i="5" s="1"/>
  <c r="H27" i="4"/>
  <c r="J27" i="4" s="1"/>
  <c r="H28" i="4"/>
  <c r="J28" i="4" s="1"/>
  <c r="H30" i="4"/>
  <c r="J30" i="4" s="1"/>
  <c r="H26" i="4"/>
  <c r="J26" i="4" s="1"/>
  <c r="H32" i="4"/>
  <c r="J32" i="4" s="1"/>
  <c r="H24" i="4"/>
  <c r="J24" i="4" s="1"/>
  <c r="H31" i="4"/>
  <c r="J31" i="4" s="1"/>
  <c r="H29" i="4"/>
  <c r="J29" i="4" s="1"/>
  <c r="H25" i="4"/>
  <c r="J25" i="4" s="1"/>
  <c r="J17" i="5"/>
  <c r="M17" i="5"/>
  <c r="N17" i="5" s="1"/>
  <c r="J23" i="5"/>
  <c r="F16" i="5"/>
  <c r="H16" i="5" s="1"/>
  <c r="F14" i="4"/>
  <c r="H14" i="4" s="1"/>
  <c r="J14" i="4" s="1"/>
  <c r="F19" i="5"/>
  <c r="H19" i="5" s="1"/>
  <c r="L23" i="5"/>
  <c r="L24" i="5" s="1"/>
  <c r="L25" i="5" s="1"/>
  <c r="L26" i="5" s="1"/>
  <c r="L27" i="5" s="1"/>
  <c r="L28" i="5" s="1"/>
  <c r="L29" i="5" s="1"/>
  <c r="M15" i="5"/>
  <c r="N15" i="5" s="1"/>
  <c r="J15" i="5"/>
  <c r="J26" i="5"/>
  <c r="J20" i="5" l="1"/>
  <c r="J75" i="5"/>
  <c r="E101" i="5"/>
  <c r="H89" i="5"/>
  <c r="J89" i="5" s="1"/>
  <c r="E93" i="5"/>
  <c r="H81" i="5"/>
  <c r="E99" i="5"/>
  <c r="H87" i="5"/>
  <c r="J87" i="5" s="1"/>
  <c r="J76" i="5"/>
  <c r="E90" i="5"/>
  <c r="H78" i="5"/>
  <c r="E100" i="5"/>
  <c r="H88" i="5"/>
  <c r="J88" i="5" s="1"/>
  <c r="M22" i="5"/>
  <c r="N22" i="5" s="1"/>
  <c r="H32" i="5"/>
  <c r="J32" i="5" s="1"/>
  <c r="J79" i="5"/>
  <c r="E92" i="5"/>
  <c r="H80" i="5"/>
  <c r="E97" i="5"/>
  <c r="H85" i="5"/>
  <c r="J85" i="5" s="1"/>
  <c r="J77" i="5"/>
  <c r="E103" i="5"/>
  <c r="H91" i="5"/>
  <c r="J91" i="5" s="1"/>
  <c r="H34" i="5"/>
  <c r="J34" i="5" s="1"/>
  <c r="E46" i="5"/>
  <c r="E58" i="5" s="1"/>
  <c r="E70" i="5" s="1"/>
  <c r="E82" i="5" s="1"/>
  <c r="H45" i="5"/>
  <c r="J45" i="5" s="1"/>
  <c r="E50" i="5"/>
  <c r="E62" i="5" s="1"/>
  <c r="E74" i="5" s="1"/>
  <c r="E86" i="5" s="1"/>
  <c r="H35" i="5"/>
  <c r="J35" i="5" s="1"/>
  <c r="E47" i="5"/>
  <c r="E59" i="5" s="1"/>
  <c r="E71" i="5" s="1"/>
  <c r="E83" i="5" s="1"/>
  <c r="H37" i="5"/>
  <c r="J37" i="5" s="1"/>
  <c r="H36" i="5"/>
  <c r="J36" i="5" s="1"/>
  <c r="E48" i="5"/>
  <c r="E60" i="5" s="1"/>
  <c r="E72" i="5" s="1"/>
  <c r="E84" i="5" s="1"/>
  <c r="H30" i="5"/>
  <c r="J30" i="5" s="1"/>
  <c r="H33" i="5"/>
  <c r="J33" i="5" s="1"/>
  <c r="M18" i="5"/>
  <c r="N18" i="5" s="1"/>
  <c r="E101" i="4"/>
  <c r="H89" i="4"/>
  <c r="J89" i="4" s="1"/>
  <c r="E100" i="4"/>
  <c r="H88" i="4"/>
  <c r="J88" i="4" s="1"/>
  <c r="E102" i="4"/>
  <c r="H90" i="4"/>
  <c r="J90" i="4" s="1"/>
  <c r="E99" i="4"/>
  <c r="H87" i="4"/>
  <c r="J87" i="4" s="1"/>
  <c r="E105" i="4"/>
  <c r="H93" i="4"/>
  <c r="J93" i="4" s="1"/>
  <c r="E108" i="4"/>
  <c r="H96" i="4"/>
  <c r="J96" i="4" s="1"/>
  <c r="E106" i="4"/>
  <c r="H94" i="4"/>
  <c r="J94" i="4" s="1"/>
  <c r="E104" i="4"/>
  <c r="H92" i="4"/>
  <c r="J92" i="4" s="1"/>
  <c r="E98" i="4"/>
  <c r="H86" i="4"/>
  <c r="J86" i="4" s="1"/>
  <c r="E103" i="4"/>
  <c r="H91" i="4"/>
  <c r="J91" i="4" s="1"/>
  <c r="E97" i="4"/>
  <c r="H85" i="4"/>
  <c r="J85" i="4" s="1"/>
  <c r="E107" i="4"/>
  <c r="H95" i="4"/>
  <c r="J95" i="4" s="1"/>
  <c r="H56" i="5"/>
  <c r="J56" i="5" s="1"/>
  <c r="H40" i="5"/>
  <c r="J40" i="5" s="1"/>
  <c r="H38" i="5"/>
  <c r="J38" i="5" s="1"/>
  <c r="H43" i="5"/>
  <c r="J43" i="5" s="1"/>
  <c r="H44" i="5"/>
  <c r="J44" i="5" s="1"/>
  <c r="H39" i="5"/>
  <c r="J39" i="5" s="1"/>
  <c r="H41" i="5"/>
  <c r="J41" i="5" s="1"/>
  <c r="H42" i="5"/>
  <c r="J42" i="5" s="1"/>
  <c r="H49" i="5"/>
  <c r="J49" i="5" s="1"/>
  <c r="M26" i="5"/>
  <c r="N26" i="5" s="1"/>
  <c r="M25" i="5"/>
  <c r="N25" i="5" s="1"/>
  <c r="H44" i="4"/>
  <c r="J44" i="4" s="1"/>
  <c r="H36" i="4"/>
  <c r="J36" i="4" s="1"/>
  <c r="H40" i="4"/>
  <c r="J40" i="4" s="1"/>
  <c r="H46" i="4"/>
  <c r="J46" i="4" s="1"/>
  <c r="H39" i="4"/>
  <c r="J39" i="4" s="1"/>
  <c r="H43" i="4"/>
  <c r="J43" i="4" s="1"/>
  <c r="H35" i="4"/>
  <c r="J35" i="4" s="1"/>
  <c r="H45" i="4"/>
  <c r="J45" i="4" s="1"/>
  <c r="H37" i="4"/>
  <c r="J37" i="4" s="1"/>
  <c r="H41" i="4"/>
  <c r="J41" i="4" s="1"/>
  <c r="H42" i="4"/>
  <c r="J42" i="4" s="1"/>
  <c r="H38" i="4"/>
  <c r="J38" i="4" s="1"/>
  <c r="J16" i="5"/>
  <c r="M16" i="5"/>
  <c r="N16" i="5" s="1"/>
  <c r="M27" i="5"/>
  <c r="N27" i="5" s="1"/>
  <c r="J19" i="5"/>
  <c r="M19" i="5"/>
  <c r="N19" i="5" s="1"/>
  <c r="L30" i="5"/>
  <c r="M29" i="5"/>
  <c r="N29" i="5" s="1"/>
  <c r="M28" i="5"/>
  <c r="N28" i="5" s="1"/>
  <c r="M24" i="5"/>
  <c r="N24" i="5" s="1"/>
  <c r="M23" i="5"/>
  <c r="N23" i="5" s="1"/>
  <c r="H47" i="5" l="1"/>
  <c r="J47" i="5" s="1"/>
  <c r="E111" i="5"/>
  <c r="H99" i="5"/>
  <c r="J99" i="5" s="1"/>
  <c r="J81" i="5"/>
  <c r="E96" i="5"/>
  <c r="H84" i="5"/>
  <c r="E109" i="5"/>
  <c r="H97" i="5"/>
  <c r="J97" i="5" s="1"/>
  <c r="E112" i="5"/>
  <c r="H100" i="5"/>
  <c r="J100" i="5" s="1"/>
  <c r="E105" i="5"/>
  <c r="H93" i="5"/>
  <c r="J93" i="5" s="1"/>
  <c r="J80" i="5"/>
  <c r="J78" i="5"/>
  <c r="E104" i="5"/>
  <c r="H92" i="5"/>
  <c r="J92" i="5" s="1"/>
  <c r="E102" i="5"/>
  <c r="H90" i="5"/>
  <c r="J90" i="5" s="1"/>
  <c r="E113" i="5"/>
  <c r="H101" i="5"/>
  <c r="J101" i="5" s="1"/>
  <c r="H46" i="5"/>
  <c r="J46" i="5" s="1"/>
  <c r="H48" i="5"/>
  <c r="J48" i="5" s="1"/>
  <c r="E95" i="5"/>
  <c r="H83" i="5"/>
  <c r="E98" i="5"/>
  <c r="H86" i="5"/>
  <c r="J86" i="5" s="1"/>
  <c r="E94" i="5"/>
  <c r="H82" i="5"/>
  <c r="E115" i="5"/>
  <c r="H103" i="5"/>
  <c r="J103" i="5" s="1"/>
  <c r="H59" i="5"/>
  <c r="J59" i="5" s="1"/>
  <c r="E119" i="4"/>
  <c r="H107" i="4"/>
  <c r="J107" i="4" s="1"/>
  <c r="E116" i="4"/>
  <c r="H104" i="4"/>
  <c r="J104" i="4" s="1"/>
  <c r="E118" i="4"/>
  <c r="H106" i="4"/>
  <c r="J106" i="4" s="1"/>
  <c r="E115" i="4"/>
  <c r="H103" i="4"/>
  <c r="J103" i="4" s="1"/>
  <c r="E120" i="4"/>
  <c r="H108" i="4"/>
  <c r="J108" i="4" s="1"/>
  <c r="E112" i="4"/>
  <c r="H100" i="4"/>
  <c r="J100" i="4" s="1"/>
  <c r="E114" i="4"/>
  <c r="H102" i="4"/>
  <c r="J102" i="4" s="1"/>
  <c r="E111" i="4"/>
  <c r="H99" i="4"/>
  <c r="J99" i="4" s="1"/>
  <c r="E109" i="4"/>
  <c r="H97" i="4"/>
  <c r="J97" i="4" s="1"/>
  <c r="E110" i="4"/>
  <c r="H98" i="4"/>
  <c r="J98" i="4" s="1"/>
  <c r="E117" i="4"/>
  <c r="H105" i="4"/>
  <c r="J105" i="4" s="1"/>
  <c r="E113" i="4"/>
  <c r="H101" i="4"/>
  <c r="J101" i="4" s="1"/>
  <c r="H53" i="5"/>
  <c r="J53" i="5" s="1"/>
  <c r="H60" i="5"/>
  <c r="J60" i="5" s="1"/>
  <c r="H51" i="5"/>
  <c r="J51" i="5" s="1"/>
  <c r="H52" i="5"/>
  <c r="J52" i="5" s="1"/>
  <c r="H58" i="5"/>
  <c r="J58" i="5" s="1"/>
  <c r="H54" i="5"/>
  <c r="J54" i="5" s="1"/>
  <c r="H63" i="5"/>
  <c r="J63" i="5" s="1"/>
  <c r="H50" i="5"/>
  <c r="J50" i="5" s="1"/>
  <c r="H57" i="5"/>
  <c r="J57" i="5" s="1"/>
  <c r="H61" i="5"/>
  <c r="J61" i="5" s="1"/>
  <c r="H55" i="5"/>
  <c r="J55" i="5" s="1"/>
  <c r="H53" i="4"/>
  <c r="J53" i="4" s="1"/>
  <c r="H48" i="4"/>
  <c r="J48" i="4" s="1"/>
  <c r="H52" i="4"/>
  <c r="J52" i="4" s="1"/>
  <c r="H57" i="4"/>
  <c r="J57" i="4" s="1"/>
  <c r="H56" i="4"/>
  <c r="J56" i="4" s="1"/>
  <c r="H50" i="4"/>
  <c r="J50" i="4" s="1"/>
  <c r="H54" i="4"/>
  <c r="J54" i="4" s="1"/>
  <c r="H58" i="4"/>
  <c r="J58" i="4" s="1"/>
  <c r="H51" i="4"/>
  <c r="J51" i="4" s="1"/>
  <c r="H55" i="4"/>
  <c r="J55" i="4" s="1"/>
  <c r="H47" i="4"/>
  <c r="J47" i="4" s="1"/>
  <c r="H49" i="4"/>
  <c r="J49" i="4" s="1"/>
  <c r="L31" i="5"/>
  <c r="M30" i="5"/>
  <c r="N30" i="5" s="1"/>
  <c r="E108" i="5" l="1"/>
  <c r="H96" i="5"/>
  <c r="J96" i="5" s="1"/>
  <c r="E127" i="5"/>
  <c r="H115" i="5"/>
  <c r="J115" i="5" s="1"/>
  <c r="J82" i="5"/>
  <c r="E106" i="5"/>
  <c r="H94" i="5"/>
  <c r="J94" i="5" s="1"/>
  <c r="E114" i="5"/>
  <c r="H102" i="5"/>
  <c r="J102" i="5" s="1"/>
  <c r="E121" i="5"/>
  <c r="H109" i="5"/>
  <c r="J109" i="5" s="1"/>
  <c r="E117" i="5"/>
  <c r="H105" i="5"/>
  <c r="J105" i="5" s="1"/>
  <c r="J83" i="5"/>
  <c r="J84" i="5"/>
  <c r="E125" i="5"/>
  <c r="H113" i="5"/>
  <c r="J113" i="5" s="1"/>
  <c r="E110" i="5"/>
  <c r="H98" i="5"/>
  <c r="J98" i="5" s="1"/>
  <c r="E107" i="5"/>
  <c r="H95" i="5"/>
  <c r="J95" i="5" s="1"/>
  <c r="E116" i="5"/>
  <c r="H104" i="5"/>
  <c r="J104" i="5" s="1"/>
  <c r="E124" i="5"/>
  <c r="H112" i="5"/>
  <c r="J112" i="5" s="1"/>
  <c r="E123" i="5"/>
  <c r="H111" i="5"/>
  <c r="J111" i="5" s="1"/>
  <c r="E125" i="4"/>
  <c r="H113" i="4"/>
  <c r="J113" i="4" s="1"/>
  <c r="E129" i="4"/>
  <c r="H117" i="4"/>
  <c r="J117" i="4" s="1"/>
  <c r="E122" i="4"/>
  <c r="H110" i="4"/>
  <c r="J110" i="4" s="1"/>
  <c r="E124" i="4"/>
  <c r="H112" i="4"/>
  <c r="J112" i="4" s="1"/>
  <c r="E128" i="4"/>
  <c r="H116" i="4"/>
  <c r="J116" i="4" s="1"/>
  <c r="E127" i="4"/>
  <c r="H115" i="4"/>
  <c r="J115" i="4" s="1"/>
  <c r="E123" i="4"/>
  <c r="H111" i="4"/>
  <c r="J111" i="4" s="1"/>
  <c r="E126" i="4"/>
  <c r="H114" i="4"/>
  <c r="J114" i="4" s="1"/>
  <c r="E130" i="4"/>
  <c r="H118" i="4"/>
  <c r="J118" i="4" s="1"/>
  <c r="E121" i="4"/>
  <c r="H109" i="4"/>
  <c r="J109" i="4" s="1"/>
  <c r="E132" i="4"/>
  <c r="H120" i="4"/>
  <c r="J120" i="4" s="1"/>
  <c r="E131" i="4"/>
  <c r="H119" i="4"/>
  <c r="J119" i="4" s="1"/>
  <c r="H62" i="5"/>
  <c r="J62" i="5" s="1"/>
  <c r="H66" i="5"/>
  <c r="J66" i="5" s="1"/>
  <c r="H65" i="5"/>
  <c r="J65" i="5" s="1"/>
  <c r="H68" i="5"/>
  <c r="J68" i="5" s="1"/>
  <c r="H67" i="5"/>
  <c r="J67" i="5" s="1"/>
  <c r="H71" i="5"/>
  <c r="J71" i="5" s="1"/>
  <c r="H73" i="5"/>
  <c r="J73" i="5" s="1"/>
  <c r="H64" i="5"/>
  <c r="J64" i="5" s="1"/>
  <c r="H72" i="5"/>
  <c r="J72" i="5" s="1"/>
  <c r="H74" i="5"/>
  <c r="J74" i="5" s="1"/>
  <c r="H69" i="5"/>
  <c r="J69" i="5" s="1"/>
  <c r="H70" i="5"/>
  <c r="J70" i="5" s="1"/>
  <c r="H61" i="4"/>
  <c r="J61" i="4" s="1"/>
  <c r="H71" i="4"/>
  <c r="J71" i="4" s="1"/>
  <c r="H65" i="4"/>
  <c r="J65" i="4" s="1"/>
  <c r="H64" i="4"/>
  <c r="J64" i="4" s="1"/>
  <c r="H60" i="4"/>
  <c r="J60" i="4" s="1"/>
  <c r="H59" i="4"/>
  <c r="J59" i="4" s="1"/>
  <c r="H69" i="4"/>
  <c r="J69" i="4" s="1"/>
  <c r="H62" i="4"/>
  <c r="J62" i="4" s="1"/>
  <c r="H68" i="4"/>
  <c r="J68" i="4" s="1"/>
  <c r="H66" i="4"/>
  <c r="J66" i="4" s="1"/>
  <c r="H70" i="4"/>
  <c r="J70" i="4" s="1"/>
  <c r="H67" i="4"/>
  <c r="J67" i="4" s="1"/>
  <c r="H63" i="4"/>
  <c r="J63" i="4" s="1"/>
  <c r="L32" i="5"/>
  <c r="M31" i="5"/>
  <c r="N31" i="5" s="1"/>
  <c r="E118" i="5" l="1"/>
  <c r="H106" i="5"/>
  <c r="J106" i="5" s="1"/>
  <c r="E122" i="5"/>
  <c r="H110" i="5"/>
  <c r="J110" i="5" s="1"/>
  <c r="E135" i="5"/>
  <c r="H123" i="5"/>
  <c r="J123" i="5" s="1"/>
  <c r="E119" i="5"/>
  <c r="H107" i="5"/>
  <c r="J107" i="5" s="1"/>
  <c r="E136" i="5"/>
  <c r="H124" i="5"/>
  <c r="J124" i="5" s="1"/>
  <c r="E139" i="5"/>
  <c r="H127" i="5"/>
  <c r="J127" i="5" s="1"/>
  <c r="E137" i="5"/>
  <c r="H125" i="5"/>
  <c r="J125" i="5" s="1"/>
  <c r="E129" i="5"/>
  <c r="H117" i="5"/>
  <c r="J117" i="5" s="1"/>
  <c r="E133" i="5"/>
  <c r="H121" i="5"/>
  <c r="J121" i="5" s="1"/>
  <c r="E128" i="5"/>
  <c r="H116" i="5"/>
  <c r="J116" i="5" s="1"/>
  <c r="E126" i="5"/>
  <c r="H114" i="5"/>
  <c r="J114" i="5" s="1"/>
  <c r="E120" i="5"/>
  <c r="H108" i="5"/>
  <c r="J108" i="5" s="1"/>
  <c r="E143" i="4"/>
  <c r="H131" i="4"/>
  <c r="J131" i="4" s="1"/>
  <c r="E133" i="4"/>
  <c r="H121" i="4"/>
  <c r="J121" i="4" s="1"/>
  <c r="E139" i="4"/>
  <c r="H127" i="4"/>
  <c r="J127" i="4" s="1"/>
  <c r="E141" i="4"/>
  <c r="H129" i="4"/>
  <c r="J129" i="4" s="1"/>
  <c r="E136" i="4"/>
  <c r="H124" i="4"/>
  <c r="J124" i="4" s="1"/>
  <c r="E135" i="4"/>
  <c r="H123" i="4"/>
  <c r="J123" i="4" s="1"/>
  <c r="E138" i="4"/>
  <c r="H126" i="4"/>
  <c r="J126" i="4" s="1"/>
  <c r="E144" i="4"/>
  <c r="H132" i="4"/>
  <c r="J132" i="4" s="1"/>
  <c r="E134" i="4"/>
  <c r="H122" i="4"/>
  <c r="J122" i="4" s="1"/>
  <c r="E142" i="4"/>
  <c r="H130" i="4"/>
  <c r="J130" i="4" s="1"/>
  <c r="E140" i="4"/>
  <c r="H128" i="4"/>
  <c r="J128" i="4" s="1"/>
  <c r="E137" i="4"/>
  <c r="H125" i="4"/>
  <c r="J125" i="4" s="1"/>
  <c r="L33" i="5"/>
  <c r="M32" i="5"/>
  <c r="N32" i="5" s="1"/>
  <c r="E132" i="5" l="1"/>
  <c r="H120" i="5"/>
  <c r="J120" i="5" s="1"/>
  <c r="E141" i="5"/>
  <c r="H129" i="5"/>
  <c r="J129" i="5" s="1"/>
  <c r="E138" i="5"/>
  <c r="H126" i="5"/>
  <c r="J126" i="5" s="1"/>
  <c r="E149" i="5"/>
  <c r="H137" i="5"/>
  <c r="J137" i="5" s="1"/>
  <c r="E147" i="5"/>
  <c r="H135" i="5"/>
  <c r="J135" i="5" s="1"/>
  <c r="E140" i="5"/>
  <c r="H128" i="5"/>
  <c r="J128" i="5" s="1"/>
  <c r="E134" i="5"/>
  <c r="H122" i="5"/>
  <c r="J122" i="5" s="1"/>
  <c r="E131" i="5"/>
  <c r="H119" i="5"/>
  <c r="J119" i="5" s="1"/>
  <c r="E151" i="5"/>
  <c r="H139" i="5"/>
  <c r="J139" i="5" s="1"/>
  <c r="E145" i="5"/>
  <c r="H133" i="5"/>
  <c r="J133" i="5" s="1"/>
  <c r="E148" i="5"/>
  <c r="H136" i="5"/>
  <c r="J136" i="5" s="1"/>
  <c r="E130" i="5"/>
  <c r="H118" i="5"/>
  <c r="J118" i="5" s="1"/>
  <c r="E153" i="4"/>
  <c r="H141" i="4"/>
  <c r="J141" i="4" s="1"/>
  <c r="E152" i="4"/>
  <c r="H140" i="4"/>
  <c r="J140" i="4" s="1"/>
  <c r="E149" i="4"/>
  <c r="H137" i="4"/>
  <c r="J137" i="4" s="1"/>
  <c r="E150" i="4"/>
  <c r="H138" i="4"/>
  <c r="J138" i="4" s="1"/>
  <c r="E154" i="4"/>
  <c r="H142" i="4"/>
  <c r="J142" i="4" s="1"/>
  <c r="E147" i="4"/>
  <c r="H135" i="4"/>
  <c r="J135" i="4" s="1"/>
  <c r="E145" i="4"/>
  <c r="H133" i="4"/>
  <c r="J133" i="4" s="1"/>
  <c r="E156" i="4"/>
  <c r="H144" i="4"/>
  <c r="J144" i="4" s="1"/>
  <c r="E151" i="4"/>
  <c r="H139" i="4"/>
  <c r="J139" i="4" s="1"/>
  <c r="E146" i="4"/>
  <c r="H134" i="4"/>
  <c r="J134" i="4" s="1"/>
  <c r="E148" i="4"/>
  <c r="H136" i="4"/>
  <c r="J136" i="4" s="1"/>
  <c r="E155" i="4"/>
  <c r="H143" i="4"/>
  <c r="J143" i="4" s="1"/>
  <c r="L34" i="5"/>
  <c r="M33" i="5"/>
  <c r="N33" i="5" s="1"/>
  <c r="E161" i="5" l="1"/>
  <c r="H149" i="5"/>
  <c r="J149" i="5" s="1"/>
  <c r="E143" i="5"/>
  <c r="H131" i="5"/>
  <c r="J131" i="5" s="1"/>
  <c r="E160" i="5"/>
  <c r="H148" i="5"/>
  <c r="J148" i="5" s="1"/>
  <c r="E142" i="5"/>
  <c r="H130" i="5"/>
  <c r="J130" i="5" s="1"/>
  <c r="E146" i="5"/>
  <c r="H134" i="5"/>
  <c r="J134" i="5" s="1"/>
  <c r="E153" i="5"/>
  <c r="H141" i="5"/>
  <c r="J141" i="5" s="1"/>
  <c r="E150" i="5"/>
  <c r="H138" i="5"/>
  <c r="J138" i="5" s="1"/>
  <c r="E157" i="5"/>
  <c r="H145" i="5"/>
  <c r="J145" i="5" s="1"/>
  <c r="E152" i="5"/>
  <c r="H140" i="5"/>
  <c r="J140" i="5" s="1"/>
  <c r="E163" i="5"/>
  <c r="H151" i="5"/>
  <c r="J151" i="5" s="1"/>
  <c r="E159" i="5"/>
  <c r="H147" i="5"/>
  <c r="J147" i="5" s="1"/>
  <c r="E144" i="5"/>
  <c r="H132" i="5"/>
  <c r="J132" i="5" s="1"/>
  <c r="E160" i="4"/>
  <c r="H148" i="4"/>
  <c r="J148" i="4" s="1"/>
  <c r="E161" i="4"/>
  <c r="H149" i="4"/>
  <c r="J149" i="4" s="1"/>
  <c r="E162" i="4"/>
  <c r="H150" i="4"/>
  <c r="J150" i="4" s="1"/>
  <c r="E168" i="4"/>
  <c r="H156" i="4"/>
  <c r="J156" i="4" s="1"/>
  <c r="E157" i="4"/>
  <c r="H145" i="4"/>
  <c r="J145" i="4" s="1"/>
  <c r="E159" i="4"/>
  <c r="H147" i="4"/>
  <c r="J147" i="4" s="1"/>
  <c r="E167" i="4"/>
  <c r="H155" i="4"/>
  <c r="J155" i="4" s="1"/>
  <c r="E158" i="4"/>
  <c r="H146" i="4"/>
  <c r="J146" i="4" s="1"/>
  <c r="E164" i="4"/>
  <c r="H152" i="4"/>
  <c r="J152" i="4" s="1"/>
  <c r="E163" i="4"/>
  <c r="H151" i="4"/>
  <c r="J151" i="4" s="1"/>
  <c r="E166" i="4"/>
  <c r="H154" i="4"/>
  <c r="J154" i="4" s="1"/>
  <c r="E165" i="4"/>
  <c r="H153" i="4"/>
  <c r="J153" i="4" s="1"/>
  <c r="L35" i="5"/>
  <c r="M34" i="5"/>
  <c r="N34" i="5" s="1"/>
  <c r="E169" i="5" l="1"/>
  <c r="H157" i="5"/>
  <c r="J157" i="5" s="1"/>
  <c r="E154" i="5"/>
  <c r="H142" i="5"/>
  <c r="J142" i="5" s="1"/>
  <c r="E171" i="5"/>
  <c r="H159" i="5"/>
  <c r="J159" i="5" s="1"/>
  <c r="E165" i="5"/>
  <c r="H153" i="5"/>
  <c r="J153" i="5" s="1"/>
  <c r="E156" i="5"/>
  <c r="H144" i="5"/>
  <c r="J144" i="5" s="1"/>
  <c r="E162" i="5"/>
  <c r="H150" i="5"/>
  <c r="J150" i="5" s="1"/>
  <c r="E172" i="5"/>
  <c r="H160" i="5"/>
  <c r="J160" i="5" s="1"/>
  <c r="E175" i="5"/>
  <c r="H163" i="5"/>
  <c r="J163" i="5" s="1"/>
  <c r="E155" i="5"/>
  <c r="H143" i="5"/>
  <c r="J143" i="5" s="1"/>
  <c r="E164" i="5"/>
  <c r="H152" i="5"/>
  <c r="J152" i="5" s="1"/>
  <c r="E158" i="5"/>
  <c r="H146" i="5"/>
  <c r="J146" i="5" s="1"/>
  <c r="E173" i="5"/>
  <c r="H161" i="5"/>
  <c r="J161" i="5" s="1"/>
  <c r="E174" i="4"/>
  <c r="H162" i="4"/>
  <c r="J162" i="4" s="1"/>
  <c r="E177" i="4"/>
  <c r="H165" i="4"/>
  <c r="J165" i="4" s="1"/>
  <c r="E180" i="4"/>
  <c r="H168" i="4"/>
  <c r="J168" i="4" s="1"/>
  <c r="E178" i="4"/>
  <c r="H166" i="4"/>
  <c r="J166" i="4" s="1"/>
  <c r="E171" i="4"/>
  <c r="H159" i="4"/>
  <c r="J159" i="4" s="1"/>
  <c r="E170" i="4"/>
  <c r="H158" i="4"/>
  <c r="J158" i="4" s="1"/>
  <c r="E179" i="4"/>
  <c r="H167" i="4"/>
  <c r="J167" i="4" s="1"/>
  <c r="E175" i="4"/>
  <c r="H163" i="4"/>
  <c r="J163" i="4" s="1"/>
  <c r="E173" i="4"/>
  <c r="H161" i="4"/>
  <c r="J161" i="4" s="1"/>
  <c r="E176" i="4"/>
  <c r="H164" i="4"/>
  <c r="J164" i="4" s="1"/>
  <c r="E169" i="4"/>
  <c r="H157" i="4"/>
  <c r="J157" i="4" s="1"/>
  <c r="E172" i="4"/>
  <c r="H160" i="4"/>
  <c r="J160" i="4" s="1"/>
  <c r="L36" i="5"/>
  <c r="M35" i="5"/>
  <c r="N35" i="5" s="1"/>
  <c r="E177" i="5" l="1"/>
  <c r="H165" i="5"/>
  <c r="J165" i="5" s="1"/>
  <c r="E185" i="5"/>
  <c r="H173" i="5"/>
  <c r="J173" i="5" s="1"/>
  <c r="E184" i="5"/>
  <c r="H172" i="5"/>
  <c r="J172" i="5" s="1"/>
  <c r="E187" i="5"/>
  <c r="H175" i="5"/>
  <c r="J175" i="5" s="1"/>
  <c r="E170" i="5"/>
  <c r="H158" i="5"/>
  <c r="J158" i="5" s="1"/>
  <c r="E183" i="5"/>
  <c r="H171" i="5"/>
  <c r="J171" i="5" s="1"/>
  <c r="E176" i="5"/>
  <c r="H164" i="5"/>
  <c r="J164" i="5" s="1"/>
  <c r="E174" i="5"/>
  <c r="H162" i="5"/>
  <c r="J162" i="5" s="1"/>
  <c r="E166" i="5"/>
  <c r="H154" i="5"/>
  <c r="J154" i="5" s="1"/>
  <c r="E167" i="5"/>
  <c r="H155" i="5"/>
  <c r="J155" i="5" s="1"/>
  <c r="E168" i="5"/>
  <c r="H156" i="5"/>
  <c r="J156" i="5" s="1"/>
  <c r="E181" i="5"/>
  <c r="H169" i="5"/>
  <c r="J169" i="5" s="1"/>
  <c r="E191" i="4"/>
  <c r="H179" i="4"/>
  <c r="J179" i="4" s="1"/>
  <c r="E192" i="4"/>
  <c r="H180" i="4"/>
  <c r="J180" i="4" s="1"/>
  <c r="E184" i="4"/>
  <c r="H172" i="4"/>
  <c r="J172" i="4" s="1"/>
  <c r="E189" i="4"/>
  <c r="H177" i="4"/>
  <c r="J177" i="4" s="1"/>
  <c r="E187" i="4"/>
  <c r="H175" i="4"/>
  <c r="J175" i="4" s="1"/>
  <c r="E190" i="4"/>
  <c r="H178" i="4"/>
  <c r="J178" i="4" s="1"/>
  <c r="E188" i="4"/>
  <c r="H176" i="4"/>
  <c r="J176" i="4" s="1"/>
  <c r="E181" i="4"/>
  <c r="H169" i="4"/>
  <c r="J169" i="4" s="1"/>
  <c r="E182" i="4"/>
  <c r="H170" i="4"/>
  <c r="J170" i="4" s="1"/>
  <c r="E185" i="4"/>
  <c r="H173" i="4"/>
  <c r="J173" i="4" s="1"/>
  <c r="E183" i="4"/>
  <c r="H171" i="4"/>
  <c r="J171" i="4" s="1"/>
  <c r="E186" i="4"/>
  <c r="H174" i="4"/>
  <c r="J174" i="4" s="1"/>
  <c r="L37" i="5"/>
  <c r="M36" i="5"/>
  <c r="N36" i="5" s="1"/>
  <c r="E186" i="5" l="1"/>
  <c r="H174" i="5"/>
  <c r="J174" i="5" s="1"/>
  <c r="E193" i="5"/>
  <c r="H181" i="5"/>
  <c r="J181" i="5" s="1"/>
  <c r="E199" i="5"/>
  <c r="H187" i="5"/>
  <c r="J187" i="5" s="1"/>
  <c r="E188" i="5"/>
  <c r="H176" i="5"/>
  <c r="J176" i="5" s="1"/>
  <c r="E196" i="5"/>
  <c r="H184" i="5"/>
  <c r="J184" i="5" s="1"/>
  <c r="E180" i="5"/>
  <c r="H168" i="5"/>
  <c r="J168" i="5" s="1"/>
  <c r="E179" i="5"/>
  <c r="H167" i="5"/>
  <c r="J167" i="5" s="1"/>
  <c r="E195" i="5"/>
  <c r="H183" i="5"/>
  <c r="J183" i="5" s="1"/>
  <c r="E197" i="5"/>
  <c r="H185" i="5"/>
  <c r="J185" i="5" s="1"/>
  <c r="E178" i="5"/>
  <c r="H166" i="5"/>
  <c r="J166" i="5" s="1"/>
  <c r="E182" i="5"/>
  <c r="H170" i="5"/>
  <c r="J170" i="5" s="1"/>
  <c r="E189" i="5"/>
  <c r="H177" i="5"/>
  <c r="J177" i="5" s="1"/>
  <c r="E193" i="4"/>
  <c r="H181" i="4"/>
  <c r="J181" i="4" s="1"/>
  <c r="E201" i="4"/>
  <c r="H189" i="4"/>
  <c r="J189" i="4" s="1"/>
  <c r="E200" i="4"/>
  <c r="H188" i="4"/>
  <c r="J188" i="4" s="1"/>
  <c r="E196" i="4"/>
  <c r="H184" i="4"/>
  <c r="J184" i="4" s="1"/>
  <c r="E197" i="4"/>
  <c r="H185" i="4"/>
  <c r="J185" i="4" s="1"/>
  <c r="E198" i="4"/>
  <c r="H186" i="4"/>
  <c r="J186" i="4" s="1"/>
  <c r="E195" i="4"/>
  <c r="H183" i="4"/>
  <c r="J183" i="4" s="1"/>
  <c r="E202" i="4"/>
  <c r="H190" i="4"/>
  <c r="J190" i="4" s="1"/>
  <c r="E204" i="4"/>
  <c r="H192" i="4"/>
  <c r="J192" i="4" s="1"/>
  <c r="E194" i="4"/>
  <c r="H182" i="4"/>
  <c r="J182" i="4" s="1"/>
  <c r="E199" i="4"/>
  <c r="H187" i="4"/>
  <c r="J187" i="4" s="1"/>
  <c r="E203" i="4"/>
  <c r="H191" i="4"/>
  <c r="J191" i="4" s="1"/>
  <c r="M37" i="5"/>
  <c r="N37" i="5" s="1"/>
  <c r="L38" i="5"/>
  <c r="E200" i="5" l="1"/>
  <c r="H188" i="5"/>
  <c r="J188" i="5" s="1"/>
  <c r="E211" i="5"/>
  <c r="H199" i="5"/>
  <c r="J199" i="5" s="1"/>
  <c r="E207" i="5"/>
  <c r="H195" i="5"/>
  <c r="J195" i="5" s="1"/>
  <c r="E191" i="5"/>
  <c r="H179" i="5"/>
  <c r="J179" i="5" s="1"/>
  <c r="E192" i="5"/>
  <c r="H180" i="5"/>
  <c r="J180" i="5" s="1"/>
  <c r="E201" i="5"/>
  <c r="H189" i="5"/>
  <c r="J189" i="5" s="1"/>
  <c r="E194" i="5"/>
  <c r="H182" i="5"/>
  <c r="J182" i="5" s="1"/>
  <c r="E190" i="5"/>
  <c r="H178" i="5"/>
  <c r="J178" i="5" s="1"/>
  <c r="E205" i="5"/>
  <c r="H193" i="5"/>
  <c r="J193" i="5" s="1"/>
  <c r="E209" i="5"/>
  <c r="H197" i="5"/>
  <c r="J197" i="5" s="1"/>
  <c r="E208" i="5"/>
  <c r="H196" i="5"/>
  <c r="J196" i="5" s="1"/>
  <c r="E198" i="5"/>
  <c r="H186" i="5"/>
  <c r="J186" i="5" s="1"/>
  <c r="E215" i="4"/>
  <c r="H203" i="4"/>
  <c r="J203" i="4" s="1"/>
  <c r="E208" i="4"/>
  <c r="H196" i="4"/>
  <c r="J196" i="4" s="1"/>
  <c r="E207" i="4"/>
  <c r="H195" i="4"/>
  <c r="J195" i="4" s="1"/>
  <c r="E212" i="4"/>
  <c r="H200" i="4"/>
  <c r="J200" i="4" s="1"/>
  <c r="E206" i="4"/>
  <c r="H194" i="4"/>
  <c r="J194" i="4" s="1"/>
  <c r="E214" i="4"/>
  <c r="H202" i="4"/>
  <c r="J202" i="4" s="1"/>
  <c r="E211" i="4"/>
  <c r="H199" i="4"/>
  <c r="J199" i="4" s="1"/>
  <c r="E210" i="4"/>
  <c r="H198" i="4"/>
  <c r="J198" i="4" s="1"/>
  <c r="E213" i="4"/>
  <c r="H201" i="4"/>
  <c r="J201" i="4" s="1"/>
  <c r="E216" i="4"/>
  <c r="H204" i="4"/>
  <c r="J204" i="4" s="1"/>
  <c r="E209" i="4"/>
  <c r="H197" i="4"/>
  <c r="J197" i="4" s="1"/>
  <c r="E205" i="4"/>
  <c r="H193" i="4"/>
  <c r="J193" i="4" s="1"/>
  <c r="L39" i="5"/>
  <c r="M38" i="5"/>
  <c r="N38" i="5" s="1"/>
  <c r="E210" i="5" l="1"/>
  <c r="H198" i="5"/>
  <c r="J198" i="5" s="1"/>
  <c r="E219" i="5"/>
  <c r="H207" i="5"/>
  <c r="J207" i="5" s="1"/>
  <c r="E223" i="5"/>
  <c r="H211" i="5"/>
  <c r="J211" i="5" s="1"/>
  <c r="E203" i="5"/>
  <c r="H191" i="5"/>
  <c r="J191" i="5" s="1"/>
  <c r="E220" i="5"/>
  <c r="H208" i="5"/>
  <c r="J208" i="5" s="1"/>
  <c r="E221" i="5"/>
  <c r="H209" i="5"/>
  <c r="J209" i="5" s="1"/>
  <c r="E202" i="5"/>
  <c r="H190" i="5"/>
  <c r="J190" i="5" s="1"/>
  <c r="E206" i="5"/>
  <c r="H194" i="5"/>
  <c r="J194" i="5" s="1"/>
  <c r="E213" i="5"/>
  <c r="H201" i="5"/>
  <c r="J201" i="5" s="1"/>
  <c r="E217" i="5"/>
  <c r="H205" i="5"/>
  <c r="J205" i="5" s="1"/>
  <c r="E204" i="5"/>
  <c r="H192" i="5"/>
  <c r="J192" i="5" s="1"/>
  <c r="E212" i="5"/>
  <c r="H200" i="5"/>
  <c r="J200" i="5" s="1"/>
  <c r="E217" i="4"/>
  <c r="H205" i="4"/>
  <c r="J205" i="4" s="1"/>
  <c r="E222" i="4"/>
  <c r="H210" i="4"/>
  <c r="J210" i="4" s="1"/>
  <c r="E221" i="4"/>
  <c r="H209" i="4"/>
  <c r="J209" i="4" s="1"/>
  <c r="E228" i="4"/>
  <c r="H216" i="4"/>
  <c r="J216" i="4" s="1"/>
  <c r="E226" i="4"/>
  <c r="H214" i="4"/>
  <c r="J214" i="4" s="1"/>
  <c r="E220" i="4"/>
  <c r="H208" i="4"/>
  <c r="J208" i="4" s="1"/>
  <c r="E219" i="4"/>
  <c r="H207" i="4"/>
  <c r="J207" i="4" s="1"/>
  <c r="E224" i="4"/>
  <c r="H212" i="4"/>
  <c r="J212" i="4" s="1"/>
  <c r="E223" i="4"/>
  <c r="H211" i="4"/>
  <c r="J211" i="4" s="1"/>
  <c r="E225" i="4"/>
  <c r="H213" i="4"/>
  <c r="J213" i="4" s="1"/>
  <c r="E218" i="4"/>
  <c r="H206" i="4"/>
  <c r="J206" i="4" s="1"/>
  <c r="E227" i="4"/>
  <c r="H215" i="4"/>
  <c r="J215" i="4" s="1"/>
  <c r="L40" i="5"/>
  <c r="M39" i="5"/>
  <c r="N39" i="5" s="1"/>
  <c r="E215" i="5" l="1"/>
  <c r="H203" i="5"/>
  <c r="J203" i="5" s="1"/>
  <c r="E235" i="5"/>
  <c r="H223" i="5"/>
  <c r="J223" i="5" s="1"/>
  <c r="E224" i="5"/>
  <c r="H212" i="5"/>
  <c r="J212" i="5" s="1"/>
  <c r="E218" i="5"/>
  <c r="H206" i="5"/>
  <c r="J206" i="5" s="1"/>
  <c r="E216" i="5"/>
  <c r="H204" i="5"/>
  <c r="J204" i="5" s="1"/>
  <c r="E233" i="5"/>
  <c r="H221" i="5"/>
  <c r="J221" i="5" s="1"/>
  <c r="E214" i="5"/>
  <c r="H202" i="5"/>
  <c r="J202" i="5" s="1"/>
  <c r="E229" i="5"/>
  <c r="H217" i="5"/>
  <c r="J217" i="5" s="1"/>
  <c r="E231" i="5"/>
  <c r="H219" i="5"/>
  <c r="J219" i="5" s="1"/>
  <c r="E225" i="5"/>
  <c r="H213" i="5"/>
  <c r="J213" i="5" s="1"/>
  <c r="E232" i="5"/>
  <c r="H220" i="5"/>
  <c r="J220" i="5" s="1"/>
  <c r="E222" i="5"/>
  <c r="H210" i="5"/>
  <c r="J210" i="5" s="1"/>
  <c r="E239" i="4"/>
  <c r="H227" i="4"/>
  <c r="J227" i="4" s="1"/>
  <c r="E233" i="4"/>
  <c r="H221" i="4"/>
  <c r="J221" i="4" s="1"/>
  <c r="E236" i="4"/>
  <c r="H224" i="4"/>
  <c r="J224" i="4" s="1"/>
  <c r="E240" i="4"/>
  <c r="H240" i="4" s="1"/>
  <c r="J240" i="4" s="1"/>
  <c r="H228" i="4"/>
  <c r="J228" i="4" s="1"/>
  <c r="E230" i="4"/>
  <c r="H218" i="4"/>
  <c r="J218" i="4" s="1"/>
  <c r="E231" i="4"/>
  <c r="H219" i="4"/>
  <c r="J219" i="4" s="1"/>
  <c r="E237" i="4"/>
  <c r="H225" i="4"/>
  <c r="J225" i="4" s="1"/>
  <c r="E232" i="4"/>
  <c r="H220" i="4"/>
  <c r="J220" i="4" s="1"/>
  <c r="E234" i="4"/>
  <c r="H222" i="4"/>
  <c r="J222" i="4" s="1"/>
  <c r="E235" i="4"/>
  <c r="H223" i="4"/>
  <c r="J223" i="4" s="1"/>
  <c r="E238" i="4"/>
  <c r="H226" i="4"/>
  <c r="J226" i="4" s="1"/>
  <c r="E229" i="4"/>
  <c r="H217" i="4"/>
  <c r="J217" i="4" s="1"/>
  <c r="L41" i="5"/>
  <c r="M40" i="5"/>
  <c r="N40" i="5" s="1"/>
  <c r="E234" i="5" l="1"/>
  <c r="H222" i="5"/>
  <c r="J222" i="5" s="1"/>
  <c r="E236" i="5"/>
  <c r="H224" i="5"/>
  <c r="J224" i="5" s="1"/>
  <c r="E247" i="5"/>
  <c r="H247" i="5" s="1"/>
  <c r="J247" i="5" s="1"/>
  <c r="H235" i="5"/>
  <c r="J235" i="5" s="1"/>
  <c r="E241" i="5"/>
  <c r="H229" i="5"/>
  <c r="J229" i="5" s="1"/>
  <c r="E244" i="5"/>
  <c r="H244" i="5" s="1"/>
  <c r="J244" i="5" s="1"/>
  <c r="H232" i="5"/>
  <c r="J232" i="5" s="1"/>
  <c r="E230" i="5"/>
  <c r="H218" i="5"/>
  <c r="J218" i="5" s="1"/>
  <c r="E226" i="5"/>
  <c r="H214" i="5"/>
  <c r="J214" i="5" s="1"/>
  <c r="E237" i="5"/>
  <c r="H225" i="5"/>
  <c r="J225" i="5" s="1"/>
  <c r="E245" i="5"/>
  <c r="H245" i="5" s="1"/>
  <c r="J245" i="5" s="1"/>
  <c r="H233" i="5"/>
  <c r="J233" i="5" s="1"/>
  <c r="E243" i="5"/>
  <c r="H243" i="5" s="1"/>
  <c r="J243" i="5" s="1"/>
  <c r="H231" i="5"/>
  <c r="J231" i="5" s="1"/>
  <c r="E228" i="5"/>
  <c r="H216" i="5"/>
  <c r="J216" i="5" s="1"/>
  <c r="E227" i="5"/>
  <c r="H215" i="5"/>
  <c r="J215" i="5" s="1"/>
  <c r="E250" i="4"/>
  <c r="H250" i="4" s="1"/>
  <c r="J250" i="4" s="1"/>
  <c r="H238" i="4"/>
  <c r="J238" i="4" s="1"/>
  <c r="E248" i="4"/>
  <c r="H248" i="4" s="1"/>
  <c r="J248" i="4" s="1"/>
  <c r="H236" i="4"/>
  <c r="J236" i="4" s="1"/>
  <c r="E243" i="4"/>
  <c r="H243" i="4" s="1"/>
  <c r="J243" i="4" s="1"/>
  <c r="H231" i="4"/>
  <c r="J231" i="4" s="1"/>
  <c r="E241" i="4"/>
  <c r="H241" i="4" s="1"/>
  <c r="J241" i="4" s="1"/>
  <c r="H229" i="4"/>
  <c r="J229" i="4" s="1"/>
  <c r="E244" i="4"/>
  <c r="H244" i="4" s="1"/>
  <c r="J244" i="4" s="1"/>
  <c r="H232" i="4"/>
  <c r="J232" i="4" s="1"/>
  <c r="E249" i="4"/>
  <c r="H249" i="4" s="1"/>
  <c r="J249" i="4" s="1"/>
  <c r="H237" i="4"/>
  <c r="J237" i="4" s="1"/>
  <c r="E247" i="4"/>
  <c r="H247" i="4" s="1"/>
  <c r="J247" i="4" s="1"/>
  <c r="H235" i="4"/>
  <c r="J235" i="4" s="1"/>
  <c r="E245" i="4"/>
  <c r="H245" i="4" s="1"/>
  <c r="J245" i="4" s="1"/>
  <c r="H233" i="4"/>
  <c r="J233" i="4" s="1"/>
  <c r="E246" i="4"/>
  <c r="H246" i="4" s="1"/>
  <c r="J246" i="4" s="1"/>
  <c r="H234" i="4"/>
  <c r="J234" i="4" s="1"/>
  <c r="E242" i="4"/>
  <c r="H242" i="4" s="1"/>
  <c r="J242" i="4" s="1"/>
  <c r="H230" i="4"/>
  <c r="J230" i="4" s="1"/>
  <c r="E251" i="4"/>
  <c r="H251" i="4" s="1"/>
  <c r="J251" i="4" s="1"/>
  <c r="G2" i="4" s="1"/>
  <c r="H239" i="4"/>
  <c r="J239" i="4" s="1"/>
  <c r="L42" i="5"/>
  <c r="M41" i="5"/>
  <c r="N41" i="5" s="1"/>
  <c r="E249" i="5" l="1"/>
  <c r="H249" i="5" s="1"/>
  <c r="J249" i="5" s="1"/>
  <c r="H237" i="5"/>
  <c r="J237" i="5" s="1"/>
  <c r="E240" i="5"/>
  <c r="H228" i="5"/>
  <c r="J228" i="5" s="1"/>
  <c r="E238" i="5"/>
  <c r="H226" i="5"/>
  <c r="J226" i="5" s="1"/>
  <c r="E248" i="5"/>
  <c r="H248" i="5" s="1"/>
  <c r="J248" i="5" s="1"/>
  <c r="H236" i="5"/>
  <c r="J236" i="5" s="1"/>
  <c r="E253" i="5"/>
  <c r="H253" i="5" s="1"/>
  <c r="J253" i="5" s="1"/>
  <c r="H241" i="5"/>
  <c r="J241" i="5" s="1"/>
  <c r="E242" i="5"/>
  <c r="H230" i="5"/>
  <c r="J230" i="5" s="1"/>
  <c r="E239" i="5"/>
  <c r="H227" i="5"/>
  <c r="J227" i="5" s="1"/>
  <c r="E246" i="5"/>
  <c r="H246" i="5" s="1"/>
  <c r="J246" i="5" s="1"/>
  <c r="H234" i="5"/>
  <c r="J234" i="5" s="1"/>
  <c r="G8" i="4"/>
  <c r="D15" i="9"/>
  <c r="L43" i="5"/>
  <c r="M42" i="5"/>
  <c r="N42" i="5" s="1"/>
  <c r="E254" i="5" l="1"/>
  <c r="H254" i="5" s="1"/>
  <c r="J254" i="5" s="1"/>
  <c r="G2" i="5" s="1"/>
  <c r="H242" i="5"/>
  <c r="J242" i="5" s="1"/>
  <c r="E252" i="5"/>
  <c r="H252" i="5" s="1"/>
  <c r="J252" i="5" s="1"/>
  <c r="H240" i="5"/>
  <c r="J240" i="5" s="1"/>
  <c r="E250" i="5"/>
  <c r="H250" i="5" s="1"/>
  <c r="J250" i="5" s="1"/>
  <c r="H238" i="5"/>
  <c r="J238" i="5" s="1"/>
  <c r="E251" i="5"/>
  <c r="H251" i="5" s="1"/>
  <c r="J251" i="5" s="1"/>
  <c r="H239" i="5"/>
  <c r="J239" i="5" s="1"/>
  <c r="D14" i="9"/>
  <c r="G7" i="4"/>
  <c r="D13" i="9" s="1"/>
  <c r="L44" i="5"/>
  <c r="M43" i="5"/>
  <c r="N43" i="5" s="1"/>
  <c r="G8" i="5" l="1"/>
  <c r="D21" i="9"/>
  <c r="L45" i="5"/>
  <c r="M44" i="5"/>
  <c r="N44" i="5" s="1"/>
  <c r="D18" i="9" l="1"/>
  <c r="G7" i="5"/>
  <c r="D17" i="9" s="1"/>
  <c r="L46" i="5"/>
  <c r="M45" i="5"/>
  <c r="N45" i="5" s="1"/>
  <c r="L47" i="5" l="1"/>
  <c r="M46" i="5"/>
  <c r="N46" i="5" s="1"/>
  <c r="L48" i="5" l="1"/>
  <c r="M47" i="5"/>
  <c r="N47" i="5" s="1"/>
  <c r="L49" i="5" l="1"/>
  <c r="M48" i="5"/>
  <c r="N48" i="5" s="1"/>
  <c r="L50" i="5" l="1"/>
  <c r="M49" i="5"/>
  <c r="N49" i="5" s="1"/>
  <c r="L51" i="5" l="1"/>
  <c r="M50" i="5"/>
  <c r="N50" i="5" s="1"/>
  <c r="L52" i="5" l="1"/>
  <c r="M51" i="5"/>
  <c r="N51" i="5" s="1"/>
  <c r="L53" i="5" l="1"/>
  <c r="M52" i="5"/>
  <c r="N52" i="5" s="1"/>
  <c r="L54" i="5" l="1"/>
  <c r="M53" i="5"/>
  <c r="N53" i="5" s="1"/>
  <c r="L55" i="5" l="1"/>
  <c r="M54" i="5"/>
  <c r="N54" i="5" s="1"/>
  <c r="L56" i="5" l="1"/>
  <c r="M55" i="5"/>
  <c r="N55" i="5" s="1"/>
  <c r="L57" i="5" l="1"/>
  <c r="M56" i="5"/>
  <c r="N56" i="5" s="1"/>
  <c r="L58" i="5" l="1"/>
  <c r="M57" i="5"/>
  <c r="N57" i="5" s="1"/>
  <c r="L59" i="5" l="1"/>
  <c r="M58" i="5"/>
  <c r="N58" i="5" s="1"/>
  <c r="L60" i="5" l="1"/>
  <c r="M59" i="5"/>
  <c r="N59" i="5" s="1"/>
  <c r="L61" i="5" l="1"/>
  <c r="M60" i="5"/>
  <c r="N60" i="5" s="1"/>
  <c r="L62" i="5" l="1"/>
  <c r="M61" i="5"/>
  <c r="N61" i="5" s="1"/>
  <c r="L63" i="5" l="1"/>
  <c r="M62" i="5"/>
  <c r="N62" i="5" s="1"/>
  <c r="L64" i="5" l="1"/>
  <c r="M63" i="5"/>
  <c r="N63" i="5" s="1"/>
  <c r="L65" i="5" l="1"/>
  <c r="M64" i="5"/>
  <c r="N64" i="5" s="1"/>
  <c r="L66" i="5" l="1"/>
  <c r="M65" i="5"/>
  <c r="N65" i="5" s="1"/>
  <c r="L67" i="5" l="1"/>
  <c r="M66" i="5"/>
  <c r="N66" i="5" s="1"/>
  <c r="L68" i="5" l="1"/>
  <c r="M67" i="5"/>
  <c r="N67" i="5" s="1"/>
  <c r="L69" i="5" l="1"/>
  <c r="M68" i="5"/>
  <c r="N68" i="5" s="1"/>
  <c r="L70" i="5" l="1"/>
  <c r="M69" i="5"/>
  <c r="N69" i="5" s="1"/>
  <c r="L71" i="5" l="1"/>
  <c r="M70" i="5"/>
  <c r="N70" i="5" s="1"/>
  <c r="L72" i="5" l="1"/>
  <c r="M71" i="5"/>
  <c r="N71" i="5" s="1"/>
  <c r="L73" i="5" l="1"/>
  <c r="M72" i="5"/>
  <c r="N72" i="5" s="1"/>
  <c r="L74" i="5" l="1"/>
  <c r="M73" i="5"/>
  <c r="N73" i="5" s="1"/>
  <c r="M74" i="5" l="1"/>
  <c r="N74" i="5" s="1"/>
  <c r="L75" i="5"/>
  <c r="L76" i="5" l="1"/>
  <c r="M75" i="5"/>
  <c r="N75" i="5" s="1"/>
  <c r="L77" i="5" l="1"/>
  <c r="M76" i="5"/>
  <c r="N76" i="5" s="1"/>
  <c r="L78" i="5" l="1"/>
  <c r="M77" i="5"/>
  <c r="N77" i="5" s="1"/>
  <c r="L79" i="5" l="1"/>
  <c r="M78" i="5"/>
  <c r="N78" i="5" s="1"/>
  <c r="L80" i="5" l="1"/>
  <c r="M79" i="5"/>
  <c r="N79" i="5" s="1"/>
  <c r="L81" i="5" l="1"/>
  <c r="M80" i="5"/>
  <c r="N80" i="5" s="1"/>
  <c r="L82" i="5" l="1"/>
  <c r="M81" i="5"/>
  <c r="N81" i="5" s="1"/>
  <c r="L83" i="5" l="1"/>
  <c r="M82" i="5"/>
  <c r="N82" i="5" s="1"/>
  <c r="L84" i="5" l="1"/>
  <c r="M83" i="5"/>
  <c r="N83" i="5" s="1"/>
  <c r="L85" i="5" l="1"/>
  <c r="M84" i="5"/>
  <c r="N84" i="5" s="1"/>
  <c r="L86" i="5" l="1"/>
  <c r="M85" i="5"/>
  <c r="N85" i="5" s="1"/>
  <c r="L87" i="5" l="1"/>
  <c r="M86" i="5"/>
  <c r="N86" i="5" s="1"/>
  <c r="L88" i="5" l="1"/>
  <c r="M87" i="5"/>
  <c r="N87" i="5" s="1"/>
  <c r="L89" i="5" l="1"/>
  <c r="M88" i="5"/>
  <c r="N88" i="5" s="1"/>
  <c r="L90" i="5" l="1"/>
  <c r="M89" i="5"/>
  <c r="N89" i="5" s="1"/>
  <c r="L91" i="5" l="1"/>
  <c r="M90" i="5"/>
  <c r="N90" i="5" s="1"/>
  <c r="L92" i="5" l="1"/>
  <c r="M91" i="5"/>
  <c r="N91" i="5" s="1"/>
  <c r="L93" i="5" l="1"/>
  <c r="M92" i="5"/>
  <c r="N92" i="5" s="1"/>
  <c r="L94" i="5" l="1"/>
  <c r="M93" i="5"/>
  <c r="N93" i="5" s="1"/>
  <c r="L95" i="5" l="1"/>
  <c r="M94" i="5"/>
  <c r="N94" i="5" s="1"/>
  <c r="L96" i="5" l="1"/>
  <c r="M95" i="5"/>
  <c r="N95" i="5" s="1"/>
  <c r="L97" i="5" l="1"/>
  <c r="M96" i="5"/>
  <c r="N96" i="5" s="1"/>
  <c r="L98" i="5" l="1"/>
  <c r="M97" i="5"/>
  <c r="N97" i="5" s="1"/>
  <c r="L99" i="5" l="1"/>
  <c r="M98" i="5"/>
  <c r="N98" i="5" s="1"/>
  <c r="L100" i="5" l="1"/>
  <c r="M99" i="5"/>
  <c r="N99" i="5" s="1"/>
  <c r="L101" i="5" l="1"/>
  <c r="M100" i="5"/>
  <c r="N100" i="5" s="1"/>
  <c r="L102" i="5" l="1"/>
  <c r="M101" i="5"/>
  <c r="N101" i="5" s="1"/>
  <c r="L103" i="5" l="1"/>
  <c r="M102" i="5"/>
  <c r="N102" i="5" s="1"/>
  <c r="L104" i="5" l="1"/>
  <c r="M103" i="5"/>
  <c r="N103" i="5" s="1"/>
  <c r="L105" i="5" l="1"/>
  <c r="M104" i="5"/>
  <c r="N104" i="5" s="1"/>
  <c r="L106" i="5" l="1"/>
  <c r="M105" i="5"/>
  <c r="N105" i="5" s="1"/>
  <c r="L107" i="5" l="1"/>
  <c r="M106" i="5"/>
  <c r="N106" i="5" s="1"/>
  <c r="L108" i="5" l="1"/>
  <c r="M107" i="5"/>
  <c r="N107" i="5" s="1"/>
  <c r="L109" i="5" l="1"/>
  <c r="M108" i="5"/>
  <c r="N108" i="5" s="1"/>
  <c r="L110" i="5" l="1"/>
  <c r="M109" i="5"/>
  <c r="N109" i="5" s="1"/>
  <c r="L111" i="5" l="1"/>
  <c r="M110" i="5"/>
  <c r="N110" i="5" s="1"/>
  <c r="L112" i="5" l="1"/>
  <c r="M111" i="5"/>
  <c r="N111" i="5" s="1"/>
  <c r="L113" i="5" l="1"/>
  <c r="M112" i="5"/>
  <c r="N112" i="5" s="1"/>
  <c r="L114" i="5" l="1"/>
  <c r="M113" i="5"/>
  <c r="N113" i="5" s="1"/>
  <c r="L115" i="5" l="1"/>
  <c r="M114" i="5"/>
  <c r="N114" i="5" s="1"/>
  <c r="L116" i="5" l="1"/>
  <c r="M115" i="5"/>
  <c r="N115" i="5" s="1"/>
  <c r="L117" i="5" l="1"/>
  <c r="M116" i="5"/>
  <c r="N116" i="5" s="1"/>
  <c r="L118" i="5" l="1"/>
  <c r="M117" i="5"/>
  <c r="N117" i="5" s="1"/>
  <c r="L119" i="5" l="1"/>
  <c r="M118" i="5"/>
  <c r="N118" i="5" s="1"/>
  <c r="L120" i="5" l="1"/>
  <c r="M119" i="5"/>
  <c r="N119" i="5" s="1"/>
  <c r="L121" i="5" l="1"/>
  <c r="M120" i="5"/>
  <c r="N120" i="5" s="1"/>
  <c r="L122" i="5" l="1"/>
  <c r="M121" i="5"/>
  <c r="N121" i="5" s="1"/>
  <c r="L123" i="5" l="1"/>
  <c r="M122" i="5"/>
  <c r="N122" i="5" s="1"/>
  <c r="L124" i="5" l="1"/>
  <c r="M123" i="5"/>
  <c r="N123" i="5" s="1"/>
  <c r="L125" i="5" l="1"/>
  <c r="M124" i="5"/>
  <c r="N124" i="5" s="1"/>
  <c r="L126" i="5" l="1"/>
  <c r="M125" i="5"/>
  <c r="N125" i="5" s="1"/>
  <c r="L127" i="5" l="1"/>
  <c r="M126" i="5"/>
  <c r="N126" i="5" s="1"/>
  <c r="L128" i="5" l="1"/>
  <c r="M127" i="5"/>
  <c r="N127" i="5" s="1"/>
  <c r="L129" i="5" l="1"/>
  <c r="M128" i="5"/>
  <c r="N128" i="5" s="1"/>
  <c r="L130" i="5" l="1"/>
  <c r="M129" i="5"/>
  <c r="N129" i="5" s="1"/>
  <c r="L131" i="5" l="1"/>
  <c r="M130" i="5"/>
  <c r="N130" i="5" s="1"/>
  <c r="L132" i="5" l="1"/>
  <c r="M131" i="5"/>
  <c r="N131" i="5" s="1"/>
  <c r="L133" i="5" l="1"/>
  <c r="M132" i="5"/>
  <c r="N132" i="5" s="1"/>
  <c r="L134" i="5" l="1"/>
  <c r="M133" i="5"/>
  <c r="N133" i="5" s="1"/>
  <c r="L135" i="5" l="1"/>
  <c r="M134" i="5"/>
  <c r="N134" i="5" s="1"/>
  <c r="M135" i="5" l="1"/>
  <c r="N135" i="5" s="1"/>
  <c r="L136" i="5"/>
  <c r="M136" i="5" l="1"/>
  <c r="N136" i="5" s="1"/>
  <c r="L137" i="5"/>
  <c r="L138" i="5" l="1"/>
  <c r="M137" i="5"/>
  <c r="N137" i="5" s="1"/>
  <c r="L139" i="5" l="1"/>
  <c r="M138" i="5"/>
  <c r="N138" i="5" s="1"/>
  <c r="M139" i="5" l="1"/>
  <c r="N139" i="5" s="1"/>
  <c r="L140" i="5"/>
  <c r="L141" i="5" l="1"/>
  <c r="M140" i="5"/>
  <c r="N140" i="5" s="1"/>
  <c r="L142" i="5" l="1"/>
  <c r="M141" i="5"/>
  <c r="N141" i="5" s="1"/>
  <c r="L143" i="5" l="1"/>
  <c r="M142" i="5"/>
  <c r="N142" i="5" s="1"/>
  <c r="L144" i="5" l="1"/>
  <c r="M143" i="5"/>
  <c r="N143" i="5" s="1"/>
  <c r="L145" i="5" l="1"/>
  <c r="M144" i="5"/>
  <c r="N144" i="5" s="1"/>
  <c r="L146" i="5" l="1"/>
  <c r="M145" i="5"/>
  <c r="N145" i="5" s="1"/>
  <c r="L147" i="5" l="1"/>
  <c r="M146" i="5"/>
  <c r="N146" i="5" s="1"/>
  <c r="M147" i="5" l="1"/>
  <c r="N147" i="5" s="1"/>
  <c r="L148" i="5"/>
  <c r="L149" i="5" l="1"/>
  <c r="M148" i="5"/>
  <c r="N148" i="5" s="1"/>
  <c r="L150" i="5" l="1"/>
  <c r="M149" i="5"/>
  <c r="N149" i="5" s="1"/>
  <c r="L151" i="5" l="1"/>
  <c r="M150" i="5"/>
  <c r="N150" i="5" s="1"/>
  <c r="L152" i="5" l="1"/>
  <c r="M151" i="5"/>
  <c r="N151" i="5" s="1"/>
  <c r="L153" i="5" l="1"/>
  <c r="M152" i="5"/>
  <c r="N152" i="5" s="1"/>
  <c r="L154" i="5" l="1"/>
  <c r="M153" i="5"/>
  <c r="N153" i="5" s="1"/>
  <c r="L155" i="5" l="1"/>
  <c r="M154" i="5"/>
  <c r="N154" i="5" s="1"/>
  <c r="L156" i="5" l="1"/>
  <c r="M155" i="5"/>
  <c r="N155" i="5" s="1"/>
  <c r="L157" i="5" l="1"/>
  <c r="M156" i="5"/>
  <c r="N156" i="5" s="1"/>
  <c r="L158" i="5" l="1"/>
  <c r="M157" i="5"/>
  <c r="N157" i="5" s="1"/>
  <c r="L159" i="5" l="1"/>
  <c r="M158" i="5"/>
  <c r="N158" i="5" s="1"/>
  <c r="L160" i="5" l="1"/>
  <c r="M159" i="5"/>
  <c r="N159" i="5" s="1"/>
  <c r="L161" i="5" l="1"/>
  <c r="M160" i="5"/>
  <c r="N160" i="5" s="1"/>
  <c r="L162" i="5" l="1"/>
  <c r="M161" i="5"/>
  <c r="N161" i="5" s="1"/>
  <c r="M162" i="5" l="1"/>
  <c r="N162" i="5" s="1"/>
  <c r="L163" i="5"/>
  <c r="L164" i="5" l="1"/>
  <c r="M163" i="5"/>
  <c r="N163" i="5" s="1"/>
  <c r="L165" i="5" l="1"/>
  <c r="M164" i="5"/>
  <c r="N164" i="5" s="1"/>
  <c r="L166" i="5" l="1"/>
  <c r="M165" i="5"/>
  <c r="N165" i="5" s="1"/>
  <c r="L167" i="5" l="1"/>
  <c r="M166" i="5"/>
  <c r="N166" i="5" s="1"/>
  <c r="L168" i="5" l="1"/>
  <c r="M167" i="5"/>
  <c r="N167" i="5" s="1"/>
  <c r="L169" i="5" l="1"/>
  <c r="M168" i="5"/>
  <c r="N168" i="5" s="1"/>
  <c r="L170" i="5" l="1"/>
  <c r="M169" i="5"/>
  <c r="N169" i="5" s="1"/>
  <c r="L171" i="5" l="1"/>
  <c r="M170" i="5"/>
  <c r="N170" i="5" s="1"/>
  <c r="L172" i="5" l="1"/>
  <c r="M171" i="5"/>
  <c r="N171" i="5" s="1"/>
  <c r="L173" i="5" l="1"/>
  <c r="M172" i="5"/>
  <c r="N172" i="5" s="1"/>
  <c r="L174" i="5" l="1"/>
  <c r="M173" i="5"/>
  <c r="N173" i="5" s="1"/>
  <c r="L175" i="5" l="1"/>
  <c r="M174" i="5"/>
  <c r="N174" i="5" s="1"/>
  <c r="L176" i="5" l="1"/>
  <c r="M175" i="5"/>
  <c r="N175" i="5" s="1"/>
  <c r="L177" i="5" l="1"/>
  <c r="M176" i="5"/>
  <c r="N176" i="5" s="1"/>
  <c r="L178" i="5" l="1"/>
  <c r="M177" i="5"/>
  <c r="N177" i="5" s="1"/>
  <c r="L179" i="5" l="1"/>
  <c r="M178" i="5"/>
  <c r="N178" i="5" s="1"/>
  <c r="L180" i="5" l="1"/>
  <c r="M179" i="5"/>
  <c r="N179" i="5" s="1"/>
  <c r="L181" i="5" l="1"/>
  <c r="M180" i="5"/>
  <c r="N180" i="5" s="1"/>
  <c r="L182" i="5" l="1"/>
  <c r="M181" i="5"/>
  <c r="N181" i="5" s="1"/>
  <c r="L183" i="5" l="1"/>
  <c r="M182" i="5"/>
  <c r="N182" i="5" s="1"/>
  <c r="L184" i="5" l="1"/>
  <c r="M183" i="5"/>
  <c r="N183" i="5" s="1"/>
  <c r="L185" i="5" l="1"/>
  <c r="M184" i="5"/>
  <c r="N184" i="5" s="1"/>
  <c r="L186" i="5" l="1"/>
  <c r="M185" i="5"/>
  <c r="N185" i="5" s="1"/>
  <c r="L187" i="5" l="1"/>
  <c r="M186" i="5"/>
  <c r="N186" i="5" s="1"/>
  <c r="L188" i="5" l="1"/>
  <c r="M187" i="5"/>
  <c r="N187" i="5" s="1"/>
  <c r="L189" i="5" l="1"/>
  <c r="M188" i="5"/>
  <c r="N188" i="5" s="1"/>
  <c r="L190" i="5" l="1"/>
  <c r="M189" i="5"/>
  <c r="N189" i="5" s="1"/>
  <c r="M190" i="5" l="1"/>
  <c r="N190" i="5" s="1"/>
  <c r="L191" i="5"/>
  <c r="L192" i="5" l="1"/>
  <c r="M191" i="5"/>
  <c r="N191" i="5" s="1"/>
  <c r="L193" i="5" l="1"/>
  <c r="M192" i="5"/>
  <c r="N192" i="5" s="1"/>
  <c r="L194" i="5" l="1"/>
  <c r="M193" i="5"/>
  <c r="N193" i="5" s="1"/>
  <c r="L195" i="5" l="1"/>
  <c r="M194" i="5"/>
  <c r="N194" i="5" s="1"/>
  <c r="L196" i="5" l="1"/>
  <c r="M195" i="5"/>
  <c r="N195" i="5" s="1"/>
  <c r="L197" i="5" l="1"/>
  <c r="M196" i="5"/>
  <c r="N196" i="5" s="1"/>
  <c r="L198" i="5" l="1"/>
  <c r="M197" i="5"/>
  <c r="N197" i="5" s="1"/>
  <c r="L199" i="5" l="1"/>
  <c r="M198" i="5"/>
  <c r="N198" i="5" s="1"/>
  <c r="L200" i="5" l="1"/>
  <c r="M199" i="5"/>
  <c r="N199" i="5" s="1"/>
  <c r="L201" i="5" l="1"/>
  <c r="M200" i="5"/>
  <c r="N200" i="5" s="1"/>
  <c r="L202" i="5" l="1"/>
  <c r="M201" i="5"/>
  <c r="N201" i="5" s="1"/>
  <c r="L203" i="5" l="1"/>
  <c r="M202" i="5"/>
  <c r="N202" i="5" s="1"/>
  <c r="L204" i="5" l="1"/>
  <c r="M203" i="5"/>
  <c r="N203" i="5" s="1"/>
  <c r="L205" i="5" l="1"/>
  <c r="M204" i="5"/>
  <c r="N204" i="5" s="1"/>
  <c r="L206" i="5" l="1"/>
  <c r="M205" i="5"/>
  <c r="N205" i="5" s="1"/>
  <c r="L207" i="5" l="1"/>
  <c r="M206" i="5"/>
  <c r="N206" i="5" s="1"/>
  <c r="M207" i="5" l="1"/>
  <c r="N207" i="5" s="1"/>
  <c r="L208" i="5"/>
  <c r="L209" i="5" l="1"/>
  <c r="M208" i="5"/>
  <c r="N208" i="5" s="1"/>
  <c r="L210" i="5" l="1"/>
  <c r="M209" i="5"/>
  <c r="N209" i="5" s="1"/>
  <c r="L211" i="5" l="1"/>
  <c r="M210" i="5"/>
  <c r="N210" i="5" s="1"/>
  <c r="M211" i="5" l="1"/>
  <c r="N211" i="5" s="1"/>
  <c r="L212" i="5"/>
  <c r="L213" i="5" l="1"/>
  <c r="M212" i="5"/>
  <c r="N212" i="5" s="1"/>
  <c r="L214" i="5" l="1"/>
  <c r="M213" i="5"/>
  <c r="N213" i="5" s="1"/>
  <c r="L215" i="5" l="1"/>
  <c r="M214" i="5"/>
  <c r="N214" i="5" s="1"/>
  <c r="M215" i="5" l="1"/>
  <c r="N215" i="5" s="1"/>
  <c r="L216" i="5"/>
  <c r="L217" i="5" l="1"/>
  <c r="M216" i="5"/>
  <c r="N216" i="5" s="1"/>
  <c r="L218" i="5" l="1"/>
  <c r="M217" i="5"/>
  <c r="N217" i="5" s="1"/>
  <c r="L219" i="5" l="1"/>
  <c r="M218" i="5"/>
  <c r="N218" i="5" s="1"/>
  <c r="M219" i="5" l="1"/>
  <c r="N219" i="5" s="1"/>
  <c r="L220" i="5"/>
  <c r="L221" i="5" l="1"/>
  <c r="M220" i="5"/>
  <c r="N220" i="5" s="1"/>
  <c r="L222" i="5" l="1"/>
  <c r="M221" i="5"/>
  <c r="N221" i="5" s="1"/>
  <c r="L223" i="5" l="1"/>
  <c r="M222" i="5"/>
  <c r="N222" i="5" s="1"/>
  <c r="M223" i="5" l="1"/>
  <c r="N223" i="5" s="1"/>
  <c r="L224" i="5"/>
  <c r="M224" i="5" l="1"/>
  <c r="N224" i="5" s="1"/>
  <c r="L225" i="5"/>
  <c r="L226" i="5" l="1"/>
  <c r="M225" i="5"/>
  <c r="N225" i="5" s="1"/>
  <c r="L227" i="5" l="1"/>
  <c r="M226" i="5"/>
  <c r="N226" i="5" s="1"/>
  <c r="M227" i="5" l="1"/>
  <c r="N227" i="5" s="1"/>
  <c r="L228" i="5"/>
  <c r="M228" i="5" l="1"/>
  <c r="N228" i="5" s="1"/>
  <c r="L229" i="5"/>
  <c r="M229" i="5" l="1"/>
  <c r="N229" i="5" s="1"/>
  <c r="L230" i="5"/>
  <c r="L231" i="5" l="1"/>
  <c r="M230" i="5"/>
  <c r="N230" i="5" s="1"/>
  <c r="L232" i="5" l="1"/>
  <c r="M231" i="5"/>
  <c r="N231" i="5" s="1"/>
  <c r="L233" i="5" l="1"/>
  <c r="M232" i="5"/>
  <c r="N232" i="5" s="1"/>
  <c r="L234" i="5" l="1"/>
  <c r="M233" i="5"/>
  <c r="N233" i="5" s="1"/>
  <c r="L235" i="5" l="1"/>
  <c r="M234" i="5"/>
  <c r="N234" i="5" s="1"/>
  <c r="L236" i="5" l="1"/>
  <c r="M235" i="5"/>
  <c r="N235" i="5" s="1"/>
  <c r="L237" i="5" l="1"/>
  <c r="M236" i="5"/>
  <c r="N236" i="5" s="1"/>
  <c r="L238" i="5" l="1"/>
  <c r="M237" i="5"/>
  <c r="N237" i="5" s="1"/>
  <c r="L239" i="5" l="1"/>
  <c r="M238" i="5"/>
  <c r="N238" i="5" s="1"/>
  <c r="M239" i="5" l="1"/>
  <c r="N239" i="5" s="1"/>
  <c r="L240" i="5"/>
  <c r="L241" i="5" l="1"/>
  <c r="M240" i="5"/>
  <c r="N240" i="5" s="1"/>
  <c r="L242" i="5" l="1"/>
  <c r="M241" i="5"/>
  <c r="N241" i="5" s="1"/>
  <c r="L243" i="5" l="1"/>
  <c r="M242" i="5"/>
  <c r="N242" i="5" s="1"/>
  <c r="M243" i="5" l="1"/>
  <c r="N243" i="5" s="1"/>
  <c r="L244" i="5"/>
  <c r="L245" i="5" l="1"/>
  <c r="M244" i="5"/>
  <c r="N244" i="5" s="1"/>
  <c r="L246" i="5" l="1"/>
  <c r="M245" i="5"/>
  <c r="N245" i="5" s="1"/>
  <c r="L247" i="5" l="1"/>
  <c r="M246" i="5"/>
  <c r="N246" i="5" s="1"/>
  <c r="L248" i="5" l="1"/>
  <c r="M247" i="5"/>
  <c r="N247" i="5" s="1"/>
  <c r="L249" i="5" l="1"/>
  <c r="M248" i="5"/>
  <c r="N248" i="5" s="1"/>
  <c r="L250" i="5" l="1"/>
  <c r="M249" i="5"/>
  <c r="N249" i="5" s="1"/>
  <c r="L251" i="5" l="1"/>
  <c r="M250" i="5"/>
  <c r="N250" i="5" s="1"/>
  <c r="M251" i="5" l="1"/>
  <c r="N251" i="5" s="1"/>
  <c r="L252" i="5"/>
  <c r="L253" i="5" l="1"/>
  <c r="M252" i="5"/>
  <c r="N252" i="5" s="1"/>
  <c r="L254" i="5" l="1"/>
  <c r="M254" i="5" s="1"/>
  <c r="N254" i="5" s="1"/>
  <c r="K2" i="5" s="1"/>
  <c r="M253" i="5"/>
  <c r="N253" i="5" s="1"/>
  <c r="K8" i="5" l="1"/>
  <c r="D22" i="9"/>
  <c r="K7" i="5" l="1"/>
  <c r="D19" i="9" s="1"/>
  <c r="D20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nmiller</author>
  </authors>
  <commentList>
    <comment ref="B9" authorId="0" shapeId="0" xr:uid="{00000000-0006-0000-0000-000001000000}">
      <text>
        <r>
          <rPr>
            <b/>
            <sz val="10"/>
            <color indexed="81"/>
            <rFont val="Tahoma"/>
            <family val="2"/>
          </rPr>
          <t>nmiller:</t>
        </r>
        <r>
          <rPr>
            <sz val="10"/>
            <color indexed="81"/>
            <rFont val="Tahoma"/>
            <family val="2"/>
          </rPr>
          <t xml:space="preserve">
The discount rate should reflect the riskiness of the tenant and the required return on asset prior to the use of leverage.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nmiller</author>
  </authors>
  <commentList>
    <comment ref="B7" authorId="0" shapeId="0" xr:uid="{00000000-0006-0000-0100-000001000000}">
      <text>
        <r>
          <rPr>
            <b/>
            <sz val="10"/>
            <color indexed="81"/>
            <rFont val="Tahoma"/>
            <family val="2"/>
          </rPr>
          <t>nmiller:</t>
        </r>
        <r>
          <rPr>
            <sz val="10"/>
            <color indexed="81"/>
            <rFont val="Tahoma"/>
            <family val="2"/>
          </rPr>
          <t xml:space="preserve">
For a new building there is an allocated TI within the budget for tenant improvements.  For existing buildings this could include everything provided to customize the space for the tenant.</t>
        </r>
      </text>
    </comment>
    <comment ref="B9" authorId="0" shapeId="0" xr:uid="{00000000-0006-0000-0100-000002000000}">
      <text>
        <r>
          <rPr>
            <b/>
            <sz val="10"/>
            <color indexed="81"/>
            <rFont val="Tahoma"/>
            <family val="2"/>
          </rPr>
          <t>nmiller:</t>
        </r>
        <r>
          <rPr>
            <sz val="10"/>
            <color indexed="81"/>
            <rFont val="Tahoma"/>
            <family val="2"/>
          </rPr>
          <t xml:space="preserve">
The discount rate for the tenant should equal a low risk rate of return on investment opportunities for the tenant.   Generally for growing tenants this discount rate will be higher than for landlords.
</t>
        </r>
      </text>
    </comment>
    <comment ref="A11" authorId="0" shapeId="0" xr:uid="{00000000-0006-0000-0100-000003000000}">
      <text>
        <r>
          <rPr>
            <b/>
            <sz val="10"/>
            <color indexed="81"/>
            <rFont val="Tahoma"/>
            <family val="2"/>
          </rPr>
          <t>nmiller:</t>
        </r>
        <r>
          <rPr>
            <sz val="10"/>
            <color indexed="81"/>
            <rFont val="Tahoma"/>
            <family val="2"/>
          </rPr>
          <t xml:space="preserve">
This includes utilities and all pass through items within the lease.
</t>
        </r>
      </text>
    </comment>
  </commentList>
</comments>
</file>

<file path=xl/sharedStrings.xml><?xml version="1.0" encoding="utf-8"?>
<sst xmlns="http://schemas.openxmlformats.org/spreadsheetml/2006/main" count="85" uniqueCount="52">
  <si>
    <t>Year</t>
  </si>
  <si>
    <t>Date</t>
  </si>
  <si>
    <t>Rent</t>
  </si>
  <si>
    <t>Rent Discount</t>
  </si>
  <si>
    <t>Above TI</t>
  </si>
  <si>
    <t>Cash Flow</t>
  </si>
  <si>
    <t>NPV Factor</t>
  </si>
  <si>
    <t>Net Present Value</t>
  </si>
  <si>
    <t>SQFT Leased</t>
  </si>
  <si>
    <t>Term (In Months)</t>
  </si>
  <si>
    <t>Commencement Date</t>
  </si>
  <si>
    <t>Month Free Rent</t>
  </si>
  <si>
    <t>Contract Rent</t>
  </si>
  <si>
    <t>Discount Rate</t>
  </si>
  <si>
    <t>Sum Of Present Values</t>
  </si>
  <si>
    <t>Period Timing</t>
  </si>
  <si>
    <t>Month</t>
  </si>
  <si>
    <t>Annual Escalations</t>
  </si>
  <si>
    <t>EFFECTIVE RENT MONTHLY</t>
  </si>
  <si>
    <t>LEVEL</t>
  </si>
  <si>
    <t>Tenant Adjustments</t>
  </si>
  <si>
    <t>Tenant Paid</t>
  </si>
  <si>
    <t>Tenant Cash Flow to Occupy</t>
  </si>
  <si>
    <t>Sum of Present Values for Occupancy</t>
  </si>
  <si>
    <t>Level Annuity Cost to Occupy PSF</t>
  </si>
  <si>
    <t>Level Annuity Cost to Occupy</t>
  </si>
  <si>
    <t>Landlord</t>
  </si>
  <si>
    <t>Tenant</t>
  </si>
  <si>
    <t>Effective Rent PSF</t>
  </si>
  <si>
    <t>Scenario</t>
  </si>
  <si>
    <t>TI Paid by Tenant PSF</t>
  </si>
  <si>
    <t>Above TI Provided By Landlord PSF</t>
  </si>
  <si>
    <t>Occupancy expenses PSF per year</t>
  </si>
  <si>
    <t>Growth Rate in Operating Expenses per year</t>
  </si>
  <si>
    <t>Landlord Discount Rate</t>
  </si>
  <si>
    <t>Sum of PV</t>
  </si>
  <si>
    <t>Sum of PV for Occupancy</t>
  </si>
  <si>
    <t>Effective Rent Spreadsheet Scenario Summary</t>
  </si>
  <si>
    <t>Effective Monthly Rent</t>
  </si>
  <si>
    <t>Current Analysis Shown on Landlord and Tenant Tabs</t>
  </si>
  <si>
    <t>Scenario Results</t>
  </si>
  <si>
    <t>Effective Rent Spreadsheet Scenarios</t>
  </si>
  <si>
    <t>EFFECTIVE RENT PSF per year</t>
  </si>
  <si>
    <t>Occupancy expenses PSF per Year</t>
  </si>
  <si>
    <t>Growth Rate in Operating Expenses per Year</t>
  </si>
  <si>
    <t>EFFECTIVE RENT PSF per Year</t>
  </si>
  <si>
    <t>Level Annuity Cost to Occupy PSF Per Year</t>
  </si>
  <si>
    <t>Level Annuity Cost to Occupy Monthly</t>
  </si>
  <si>
    <t>Net Present Value2</t>
  </si>
  <si>
    <t>Simply enter to the right the number for the scenario to be used for the landlord and tenant perspective in blue</t>
  </si>
  <si>
    <t>Blue Cells are used below, red ones are not!</t>
  </si>
  <si>
    <t>The ONLY INPUTS ARE THESE NUMBERS BELOW in blue.    Again, you can change the scenario number to used for the landlord and tenant perspectives.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</si>
</sst>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.00000000"/>
    <numFmt numFmtId="166" formatCode="0.00000000"/>
    <numFmt numFmtId="167" formatCode="_(&quot;$&quot;* #,##0_);_(&quot;$&quot;* \(#,##0\);_(&quot;$&quot;* &quot;-&quot;??_);_(@_)"/>
    <numFmt numFmtId="168" formatCode="mm/dd/yyyy;@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68">
    <xf numFmtId="0" fontId="0" fillId="0" borderId="0" xfId="0"/>
    <xf numFmtId="14" fontId="0" fillId="0" borderId="0" xfId="0" applyNumberFormat="1"/>
    <xf numFmtId="0" fontId="1" fillId="2" borderId="2" xfId="0" applyFont="1" applyFill="1" applyBorder="1"/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0" fontId="1" fillId="3" borderId="0" xfId="0" applyFont="1" applyFill="1"/>
    <xf numFmtId="0" fontId="4" fillId="0" borderId="0" xfId="0" applyFont="1"/>
    <xf numFmtId="0" fontId="5" fillId="0" borderId="0" xfId="0" applyFont="1"/>
    <xf numFmtId="166" fontId="5" fillId="0" borderId="0" xfId="0" applyNumberFormat="1" applyFont="1"/>
    <xf numFmtId="0" fontId="6" fillId="3" borderId="0" xfId="0" applyFont="1" applyFill="1"/>
    <xf numFmtId="164" fontId="6" fillId="3" borderId="0" xfId="0" applyNumberFormat="1" applyFont="1" applyFill="1"/>
    <xf numFmtId="0" fontId="7" fillId="0" borderId="0" xfId="0" applyFont="1"/>
    <xf numFmtId="0" fontId="3" fillId="3" borderId="0" xfId="0" applyFont="1" applyFill="1"/>
    <xf numFmtId="164" fontId="6" fillId="3" borderId="0" xfId="1" applyNumberFormat="1" applyFont="1" applyFill="1"/>
    <xf numFmtId="0" fontId="1" fillId="2" borderId="6" xfId="0" applyFont="1" applyFill="1" applyBorder="1" applyAlignment="1">
      <alignment wrapText="1"/>
    </xf>
    <xf numFmtId="0" fontId="1" fillId="2" borderId="0" xfId="0" applyFont="1" applyFill="1" applyBorder="1" applyAlignment="1">
      <alignment wrapText="1"/>
    </xf>
    <xf numFmtId="8" fontId="4" fillId="4" borderId="0" xfId="0" applyNumberFormat="1" applyFont="1" applyFill="1"/>
    <xf numFmtId="8" fontId="4" fillId="0" borderId="0" xfId="0" applyNumberFormat="1" applyFont="1"/>
    <xf numFmtId="0" fontId="1" fillId="2" borderId="2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44" fontId="7" fillId="0" borderId="0" xfId="1" applyFont="1"/>
    <xf numFmtId="8" fontId="10" fillId="0" borderId="0" xfId="0" applyNumberFormat="1" applyFont="1"/>
    <xf numFmtId="44" fontId="7" fillId="0" borderId="0" xfId="0" applyNumberFormat="1" applyFont="1"/>
    <xf numFmtId="8" fontId="0" fillId="0" borderId="0" xfId="0" applyNumberFormat="1"/>
    <xf numFmtId="0" fontId="11" fillId="0" borderId="0" xfId="0" applyFont="1"/>
    <xf numFmtId="164" fontId="4" fillId="0" borderId="0" xfId="1" applyNumberFormat="1" applyFont="1"/>
    <xf numFmtId="0" fontId="0" fillId="0" borderId="0" xfId="0" applyAlignment="1">
      <alignment horizontal="center"/>
    </xf>
    <xf numFmtId="0" fontId="0" fillId="0" borderId="7" xfId="0" applyBorder="1"/>
    <xf numFmtId="167" fontId="12" fillId="0" borderId="0" xfId="1" applyNumberFormat="1" applyFont="1" applyBorder="1"/>
    <xf numFmtId="0" fontId="12" fillId="0" borderId="0" xfId="0" applyFont="1" applyBorder="1"/>
    <xf numFmtId="168" fontId="12" fillId="0" borderId="0" xfId="0" applyNumberFormat="1" applyFont="1" applyBorder="1"/>
    <xf numFmtId="10" fontId="12" fillId="0" borderId="0" xfId="2" applyNumberFormat="1" applyFont="1" applyBorder="1"/>
    <xf numFmtId="44" fontId="0" fillId="0" borderId="7" xfId="1" applyFont="1" applyBorder="1"/>
    <xf numFmtId="44" fontId="0" fillId="0" borderId="0" xfId="1" applyFont="1" applyBorder="1"/>
    <xf numFmtId="44" fontId="3" fillId="0" borderId="0" xfId="1" applyFont="1" applyBorder="1"/>
    <xf numFmtId="44" fontId="0" fillId="0" borderId="9" xfId="1" applyFont="1" applyBorder="1"/>
    <xf numFmtId="0" fontId="0" fillId="0" borderId="17" xfId="0" applyBorder="1"/>
    <xf numFmtId="0" fontId="0" fillId="0" borderId="18" xfId="0" applyBorder="1"/>
    <xf numFmtId="44" fontId="0" fillId="0" borderId="17" xfId="1" applyFont="1" applyBorder="1"/>
    <xf numFmtId="44" fontId="0" fillId="0" borderId="18" xfId="1" applyFont="1" applyBorder="1"/>
    <xf numFmtId="44" fontId="0" fillId="0" borderId="13" xfId="1" applyFont="1" applyBorder="1"/>
    <xf numFmtId="44" fontId="0" fillId="0" borderId="14" xfId="1" applyFont="1" applyBorder="1"/>
    <xf numFmtId="44" fontId="0" fillId="0" borderId="15" xfId="1" applyFont="1" applyBorder="1"/>
    <xf numFmtId="44" fontId="0" fillId="0" borderId="16" xfId="1" applyFont="1" applyBorder="1"/>
    <xf numFmtId="44" fontId="3" fillId="0" borderId="13" xfId="1" applyFont="1" applyBorder="1"/>
    <xf numFmtId="44" fontId="3" fillId="0" borderId="14" xfId="1" applyFont="1" applyBorder="1"/>
    <xf numFmtId="44" fontId="0" fillId="0" borderId="19" xfId="1" applyFont="1" applyBorder="1"/>
    <xf numFmtId="44" fontId="0" fillId="0" borderId="20" xfId="1" applyFont="1" applyBorder="1"/>
    <xf numFmtId="44" fontId="0" fillId="0" borderId="21" xfId="1" applyFont="1" applyBorder="1"/>
    <xf numFmtId="0" fontId="13" fillId="0" borderId="25" xfId="0" applyFont="1" applyBorder="1" applyAlignment="1">
      <alignment horizontal="center"/>
    </xf>
    <xf numFmtId="44" fontId="0" fillId="0" borderId="25" xfId="1" applyFont="1" applyBorder="1"/>
    <xf numFmtId="44" fontId="0" fillId="0" borderId="23" xfId="1" applyFont="1" applyBorder="1"/>
    <xf numFmtId="44" fontId="0" fillId="0" borderId="24" xfId="1" applyFont="1" applyBorder="1"/>
    <xf numFmtId="0" fontId="3" fillId="0" borderId="23" xfId="0" applyFont="1" applyBorder="1"/>
    <xf numFmtId="44" fontId="0" fillId="0" borderId="23" xfId="0" applyNumberFormat="1" applyBorder="1"/>
    <xf numFmtId="44" fontId="0" fillId="0" borderId="26" xfId="0" applyNumberFormat="1" applyBorder="1"/>
    <xf numFmtId="0" fontId="0" fillId="0" borderId="3" xfId="0" applyBorder="1"/>
    <xf numFmtId="0" fontId="0" fillId="0" borderId="28" xfId="0" applyBorder="1"/>
    <xf numFmtId="0" fontId="0" fillId="0" borderId="5" xfId="0" applyBorder="1"/>
    <xf numFmtId="0" fontId="0" fillId="0" borderId="13" xfId="0" applyBorder="1"/>
    <xf numFmtId="0" fontId="0" fillId="0" borderId="14" xfId="0" applyBorder="1"/>
    <xf numFmtId="0" fontId="0" fillId="0" borderId="30" xfId="0" applyBorder="1"/>
    <xf numFmtId="0" fontId="0" fillId="0" borderId="14" xfId="0" applyFill="1" applyBorder="1"/>
    <xf numFmtId="0" fontId="0" fillId="0" borderId="21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0" fillId="0" borderId="10" xfId="0" applyBorder="1" applyAlignment="1">
      <alignment horizontal="center"/>
    </xf>
    <xf numFmtId="167" fontId="12" fillId="0" borderId="11" xfId="1" applyNumberFormat="1" applyFont="1" applyBorder="1"/>
    <xf numFmtId="0" fontId="12" fillId="0" borderId="11" xfId="0" applyFont="1" applyBorder="1"/>
    <xf numFmtId="168" fontId="12" fillId="0" borderId="11" xfId="0" applyNumberFormat="1" applyFont="1" applyBorder="1"/>
    <xf numFmtId="10" fontId="12" fillId="0" borderId="11" xfId="2" applyNumberFormat="1" applyFont="1" applyBorder="1"/>
    <xf numFmtId="10" fontId="12" fillId="0" borderId="12" xfId="2" applyNumberFormat="1" applyFont="1" applyBorder="1"/>
    <xf numFmtId="0" fontId="0" fillId="0" borderId="13" xfId="0" applyBorder="1" applyAlignment="1">
      <alignment horizontal="center"/>
    </xf>
    <xf numFmtId="10" fontId="12" fillId="0" borderId="14" xfId="2" applyNumberFormat="1" applyFont="1" applyBorder="1"/>
    <xf numFmtId="167" fontId="12" fillId="0" borderId="20" xfId="1" applyNumberFormat="1" applyFont="1" applyBorder="1"/>
    <xf numFmtId="0" fontId="12" fillId="0" borderId="20" xfId="0" applyFont="1" applyBorder="1"/>
    <xf numFmtId="168" fontId="12" fillId="0" borderId="20" xfId="0" applyNumberFormat="1" applyFont="1" applyBorder="1"/>
    <xf numFmtId="10" fontId="12" fillId="0" borderId="20" xfId="2" applyNumberFormat="1" applyFont="1" applyBorder="1"/>
    <xf numFmtId="10" fontId="12" fillId="0" borderId="21" xfId="2" applyNumberFormat="1" applyFont="1" applyBorder="1"/>
    <xf numFmtId="0" fontId="4" fillId="0" borderId="33" xfId="0" applyFont="1" applyBorder="1"/>
    <xf numFmtId="3" fontId="5" fillId="0" borderId="34" xfId="0" applyNumberFormat="1" applyFont="1" applyFill="1" applyBorder="1"/>
    <xf numFmtId="0" fontId="4" fillId="0" borderId="6" xfId="0" applyFont="1" applyBorder="1"/>
    <xf numFmtId="0" fontId="5" fillId="0" borderId="35" xfId="0" applyFont="1" applyFill="1" applyBorder="1"/>
    <xf numFmtId="14" fontId="5" fillId="0" borderId="35" xfId="0" applyNumberFormat="1" applyFont="1" applyFill="1" applyBorder="1"/>
    <xf numFmtId="164" fontId="5" fillId="0" borderId="35" xfId="0" applyNumberFormat="1" applyFont="1" applyFill="1" applyBorder="1"/>
    <xf numFmtId="10" fontId="5" fillId="0" borderId="35" xfId="0" applyNumberFormat="1" applyFont="1" applyFill="1" applyBorder="1"/>
    <xf numFmtId="0" fontId="4" fillId="0" borderId="8" xfId="0" applyFont="1" applyBorder="1"/>
    <xf numFmtId="10" fontId="5" fillId="0" borderId="36" xfId="0" applyNumberFormat="1" applyFont="1" applyFill="1" applyBorder="1"/>
    <xf numFmtId="3" fontId="4" fillId="0" borderId="34" xfId="0" applyNumberFormat="1" applyFont="1" applyFill="1" applyBorder="1"/>
    <xf numFmtId="0" fontId="4" fillId="0" borderId="35" xfId="0" applyFont="1" applyFill="1" applyBorder="1"/>
    <xf numFmtId="14" fontId="4" fillId="0" borderId="35" xfId="0" applyNumberFormat="1" applyFont="1" applyFill="1" applyBorder="1"/>
    <xf numFmtId="164" fontId="4" fillId="0" borderId="35" xfId="0" applyNumberFormat="1" applyFont="1" applyFill="1" applyBorder="1"/>
    <xf numFmtId="10" fontId="4" fillId="0" borderId="35" xfId="0" applyNumberFormat="1" applyFont="1" applyFill="1" applyBorder="1"/>
    <xf numFmtId="44" fontId="4" fillId="0" borderId="35" xfId="1" applyFont="1" applyFill="1" applyBorder="1"/>
    <xf numFmtId="10" fontId="4" fillId="0" borderId="36" xfId="0" applyNumberFormat="1" applyFont="1" applyFill="1" applyBorder="1"/>
    <xf numFmtId="0" fontId="0" fillId="0" borderId="0" xfId="0" applyBorder="1"/>
    <xf numFmtId="14" fontId="0" fillId="0" borderId="0" xfId="0" applyNumberFormat="1" applyBorder="1"/>
    <xf numFmtId="4" fontId="0" fillId="0" borderId="0" xfId="0" applyNumberFormat="1" applyBorder="1"/>
    <xf numFmtId="166" fontId="0" fillId="0" borderId="0" xfId="0" applyNumberFormat="1" applyBorder="1"/>
    <xf numFmtId="165" fontId="0" fillId="0" borderId="0" xfId="0" applyNumberFormat="1" applyBorder="1"/>
    <xf numFmtId="0" fontId="0" fillId="0" borderId="11" xfId="0" applyBorder="1"/>
    <xf numFmtId="14" fontId="0" fillId="0" borderId="11" xfId="0" applyNumberFormat="1" applyBorder="1"/>
    <xf numFmtId="4" fontId="0" fillId="0" borderId="11" xfId="0" applyNumberFormat="1" applyBorder="1"/>
    <xf numFmtId="166" fontId="0" fillId="0" borderId="11" xfId="0" applyNumberFormat="1" applyBorder="1"/>
    <xf numFmtId="14" fontId="0" fillId="0" borderId="20" xfId="0" applyNumberFormat="1" applyBorder="1"/>
    <xf numFmtId="4" fontId="0" fillId="0" borderId="20" xfId="0" applyNumberFormat="1" applyBorder="1"/>
    <xf numFmtId="166" fontId="0" fillId="0" borderId="20" xfId="0" applyNumberFormat="1" applyBorder="1"/>
    <xf numFmtId="0" fontId="0" fillId="0" borderId="0" xfId="0" applyFill="1" applyBorder="1"/>
    <xf numFmtId="14" fontId="0" fillId="0" borderId="0" xfId="0" applyNumberFormat="1" applyFill="1" applyBorder="1"/>
    <xf numFmtId="4" fontId="0" fillId="0" borderId="0" xfId="0" applyNumberFormat="1" applyFill="1" applyBorder="1"/>
    <xf numFmtId="44" fontId="0" fillId="0" borderId="0" xfId="1" applyFont="1" applyFill="1" applyBorder="1"/>
    <xf numFmtId="0" fontId="0" fillId="0" borderId="11" xfId="0" applyFill="1" applyBorder="1"/>
    <xf numFmtId="14" fontId="0" fillId="0" borderId="11" xfId="0" applyNumberFormat="1" applyFill="1" applyBorder="1"/>
    <xf numFmtId="4" fontId="0" fillId="0" borderId="11" xfId="0" applyNumberFormat="1" applyFill="1" applyBorder="1"/>
    <xf numFmtId="44" fontId="0" fillId="0" borderId="11" xfId="1" applyFont="1" applyFill="1" applyBorder="1"/>
    <xf numFmtId="44" fontId="0" fillId="0" borderId="11" xfId="0" applyNumberFormat="1" applyFill="1" applyBorder="1"/>
    <xf numFmtId="44" fontId="0" fillId="0" borderId="12" xfId="1" applyFont="1" applyFill="1" applyBorder="1"/>
    <xf numFmtId="44" fontId="0" fillId="0" borderId="0" xfId="0" applyNumberFormat="1" applyFill="1" applyBorder="1"/>
    <xf numFmtId="44" fontId="0" fillId="0" borderId="14" xfId="1" applyFont="1" applyFill="1" applyBorder="1"/>
    <xf numFmtId="0" fontId="0" fillId="0" borderId="20" xfId="0" applyFill="1" applyBorder="1"/>
    <xf numFmtId="14" fontId="0" fillId="0" borderId="20" xfId="0" applyNumberFormat="1" applyFill="1" applyBorder="1"/>
    <xf numFmtId="4" fontId="0" fillId="0" borderId="20" xfId="0" applyNumberFormat="1" applyFill="1" applyBorder="1"/>
    <xf numFmtId="44" fontId="0" fillId="0" borderId="20" xfId="1" applyFont="1" applyFill="1" applyBorder="1"/>
    <xf numFmtId="44" fontId="0" fillId="0" borderId="20" xfId="0" applyNumberFormat="1" applyFill="1" applyBorder="1"/>
    <xf numFmtId="44" fontId="0" fillId="0" borderId="21" xfId="1" applyFont="1" applyFill="1" applyBorder="1"/>
    <xf numFmtId="0" fontId="1" fillId="2" borderId="37" xfId="0" applyFont="1" applyFill="1" applyBorder="1"/>
    <xf numFmtId="165" fontId="0" fillId="0" borderId="11" xfId="0" applyNumberFormat="1" applyBorder="1"/>
    <xf numFmtId="165" fontId="0" fillId="0" borderId="20" xfId="0" applyNumberFormat="1" applyBorder="1"/>
    <xf numFmtId="0" fontId="1" fillId="2" borderId="35" xfId="0" applyFont="1" applyFill="1" applyBorder="1"/>
    <xf numFmtId="0" fontId="1" fillId="2" borderId="38" xfId="0" applyFont="1" applyFill="1" applyBorder="1"/>
    <xf numFmtId="0" fontId="1" fillId="2" borderId="6" xfId="0" applyFont="1" applyFill="1" applyBorder="1"/>
    <xf numFmtId="44" fontId="14" fillId="0" borderId="0" xfId="1" applyFont="1"/>
    <xf numFmtId="0" fontId="10" fillId="4" borderId="19" xfId="0" applyFont="1" applyFill="1" applyBorder="1" applyAlignment="1">
      <alignment horizontal="center"/>
    </xf>
    <xf numFmtId="167" fontId="10" fillId="4" borderId="20" xfId="1" applyNumberFormat="1" applyFont="1" applyFill="1" applyBorder="1"/>
    <xf numFmtId="0" fontId="10" fillId="4" borderId="20" xfId="0" applyFont="1" applyFill="1" applyBorder="1"/>
    <xf numFmtId="168" fontId="10" fillId="4" borderId="20" xfId="0" applyNumberFormat="1" applyFont="1" applyFill="1" applyBorder="1"/>
    <xf numFmtId="10" fontId="10" fillId="4" borderId="20" xfId="2" applyNumberFormat="1" applyFont="1" applyFill="1" applyBorder="1"/>
    <xf numFmtId="10" fontId="10" fillId="4" borderId="21" xfId="2" applyNumberFormat="1" applyFont="1" applyFill="1" applyBorder="1"/>
    <xf numFmtId="0" fontId="10" fillId="4" borderId="32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0" xfId="0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28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Percent" xfId="2" builtinId="5"/>
  </cellStyles>
  <dxfs count="14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34" formatCode="_(&quot;$&quot;* #,##0.00_);_(&quot;$&quot;* \(#,##0.00\);_(&quot;$&quot;* &quot;-&quot;??_);_(@_)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4" formatCode="#,##0.00"/>
      <fill>
        <patternFill patternType="none">
          <fgColor indexed="64"/>
          <bgColor indexed="65"/>
        </patternFill>
      </fill>
    </dxf>
    <dxf>
      <numFmt numFmtId="4" formatCode="#,##0.00"/>
      <fill>
        <patternFill patternType="none">
          <fgColor indexed="64"/>
          <bgColor indexed="65"/>
        </patternFill>
      </fill>
    </dxf>
    <dxf>
      <numFmt numFmtId="19" formatCode="m/d/yyyy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left style="medium">
          <color indexed="64"/>
        </left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alignment horizontal="general" vertical="bottom" textRotation="0" wrapText="1" indent="0" justifyLastLine="0" shrinkToFit="0" readingOrder="0"/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numFmt numFmtId="165" formatCode="&quot;$&quot;#,##0.00000000"/>
    </dxf>
    <dxf>
      <numFmt numFmtId="166" formatCode="0.000000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19" formatCode="m/d/yyyy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2D69196-B80E-4B66-80EA-C08717F28210}" name="Landlord" displayName="Landlord" ref="A11:J251" totalsRowShown="0" headerRowDxfId="104" tableBorderDxfId="103">
  <autoFilter ref="A11:J251" xr:uid="{671F44FF-AC56-4001-98AC-AD9BD3912A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754EAB1-DD39-43B0-9DF7-17EF2F44A762}" name="Year">
      <calculatedColumnFormula>ROUNDUP(B12/12,0)</calculatedColumnFormula>
    </tableColumn>
    <tableColumn id="2" xr3:uid="{E883F56C-909C-48E3-BD76-902D28828B5D}" name="Month"/>
    <tableColumn id="3" xr3:uid="{A17892DF-5DB0-40C0-BCA6-19326FE9ADE7}" name="Period Timing"/>
    <tableColumn id="4" xr3:uid="{C465BD2E-7239-4A10-843D-BB9C1820EACB}" name="Date" dataDxfId="102">
      <calculatedColumnFormula>EDATE(D11,1)</calculatedColumnFormula>
    </tableColumn>
    <tableColumn id="5" xr3:uid="{48CC900B-06FF-4D05-9EDB-222D7F56683D}" name="Rent" dataDxfId="101"/>
    <tableColumn id="6" xr3:uid="{5B341B2A-43D2-4C32-AAFC-31692F02C80B}" name="Rent Discount" dataDxfId="100">
      <calculatedColumnFormula>IF($B$6&gt;C12,-E12,0)</calculatedColumnFormula>
    </tableColumn>
    <tableColumn id="7" xr3:uid="{25479872-7404-4758-BF8C-74D5A9632814}" name="Above TI" dataDxfId="99"/>
    <tableColumn id="8" xr3:uid="{088F9619-92C6-4619-832C-E75A3EFEC9BB}" name="Cash Flow" dataDxfId="98">
      <calculatedColumnFormula>SUM(E12:G12)</calculatedColumnFormula>
    </tableColumn>
    <tableColumn id="9" xr3:uid="{30392CD6-B3F9-44ED-B345-960B92907C25}" name="NPV Factor" dataDxfId="97">
      <calculatedColumnFormula>(1+($B$9/12))^(C12)</calculatedColumnFormula>
    </tableColumn>
    <tableColumn id="10" xr3:uid="{B966936E-C7B9-4174-8939-44BE672379FA}" name="Net Present Value" dataDxfId="96">
      <calculatedColumnFormula>H12/I12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2CD34B8-EEB2-485A-99B4-5797D55BAEE5}" name="Tenant" displayName="Tenant" ref="A14:N254" totalsRowShown="0" headerRowDxfId="15" tableBorderDxfId="14">
  <autoFilter ref="A14:N254" xr:uid="{DBC45741-0EA3-4BAF-AA90-96C4C1336F5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7EF02536-FE16-4600-BDDC-864D6B188198}" name="Year" dataDxfId="13">
      <calculatedColumnFormula>ROUNDUP(B15/12,0)</calculatedColumnFormula>
    </tableColumn>
    <tableColumn id="2" xr3:uid="{2163C9CA-631F-4D67-B960-1F9D0FC8FE02}" name="Month" dataDxfId="12"/>
    <tableColumn id="3" xr3:uid="{D5315959-D4C1-4418-B44E-509853253984}" name="Period Timing" dataDxfId="11"/>
    <tableColumn id="4" xr3:uid="{1161D235-D843-42B4-BC60-5600CBD0EDEF}" name="Date" dataDxfId="10">
      <calculatedColumnFormula>EDATE(D14,1)</calculatedColumnFormula>
    </tableColumn>
    <tableColumn id="5" xr3:uid="{962737CA-8EFD-413E-BF1D-107FD8E7AEE4}" name="Rent" dataDxfId="9">
      <calculatedColumnFormula>E3*(1+$B$8)</calculatedColumnFormula>
    </tableColumn>
    <tableColumn id="6" xr3:uid="{226A3E81-7DC2-4926-BBDD-5EA9FD25F23B}" name="Rent Discount" dataDxfId="8">
      <calculatedColumnFormula>IF($B$6&gt;C15,-E15,0)</calculatedColumnFormula>
    </tableColumn>
    <tableColumn id="7" xr3:uid="{0144AADC-14B7-4F2D-88E6-9B5B3849F165}" name="Above TI" dataDxfId="7" dataCellStyle="Currency"/>
    <tableColumn id="8" xr3:uid="{68ADE06B-E56D-41F2-91B2-431D7F2CCA5C}" name="Cash Flow" dataDxfId="6" dataCellStyle="Currency">
      <calculatedColumnFormula>SUM(E15:G15)</calculatedColumnFormula>
    </tableColumn>
    <tableColumn id="9" xr3:uid="{74F4078A-C530-487A-9052-B02008EF0A1B}" name="NPV Factor" dataDxfId="5" dataCellStyle="Currency">
      <calculatedColumnFormula>(1+($B$9/12))^(C15)</calculatedColumnFormula>
    </tableColumn>
    <tableColumn id="10" xr3:uid="{C6E11177-918A-4DBE-84EF-1A950167FF63}" name="Net Present Value" dataDxfId="4" dataCellStyle="Currency">
      <calculatedColumnFormula>H15/I15</calculatedColumnFormula>
    </tableColumn>
    <tableColumn id="11" xr3:uid="{DF17C34E-1B3D-48B5-A282-3301B82EBF46}" name="Tenant Adjustments" dataDxfId="3" dataCellStyle="Currency"/>
    <tableColumn id="12" xr3:uid="{84758348-EFC7-4E40-87F8-18C4CF1E4B08}" name="Tenant Paid" dataDxfId="2">
      <calculatedColumnFormula>L14*(1+$B$12/12)</calculatedColumnFormula>
    </tableColumn>
    <tableColumn id="13" xr3:uid="{9434A0EF-1708-4310-B326-6D3552D5739A}" name="Tenant Cash Flow to Occupy" dataDxfId="1">
      <calculatedColumnFormula>H15+L15</calculatedColumnFormula>
    </tableColumn>
    <tableColumn id="14" xr3:uid="{4AB3C2CF-641F-4B2A-AD6D-6C750D342C3E}" name="Net Present Value2" dataDxfId="0" dataCellStyle="Currency">
      <calculatedColumnFormula>M15/I15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53C9B-B728-4640-9AFB-9004242B172B}">
  <dimension ref="B7:N42"/>
  <sheetViews>
    <sheetView tabSelected="1" topLeftCell="A8" workbookViewId="0">
      <selection activeCell="B31" sqref="B31"/>
    </sheetView>
  </sheetViews>
  <sheetFormatPr defaultRowHeight="15" x14ac:dyDescent="0.25"/>
  <cols>
    <col min="1" max="1" width="3.5703125" customWidth="1"/>
    <col min="2" max="2" width="13.5703125" customWidth="1"/>
    <col min="3" max="3" width="28.42578125" customWidth="1"/>
    <col min="4" max="4" width="17.5703125" customWidth="1"/>
    <col min="5" max="5" width="15.5703125" bestFit="1" customWidth="1"/>
    <col min="6" max="6" width="15.5703125" customWidth="1"/>
    <col min="7" max="7" width="14" customWidth="1"/>
    <col min="8" max="8" width="15" bestFit="1" customWidth="1"/>
    <col min="9" max="9" width="17.140625" customWidth="1"/>
    <col min="10" max="10" width="15.28515625" customWidth="1"/>
    <col min="11" max="11" width="14.42578125" customWidth="1"/>
    <col min="12" max="12" width="16" customWidth="1"/>
    <col min="13" max="13" width="18.28515625" customWidth="1"/>
    <col min="14" max="14" width="17.42578125" customWidth="1"/>
    <col min="15" max="15" width="19.42578125" customWidth="1"/>
  </cols>
  <sheetData>
    <row r="7" spans="2:14" x14ac:dyDescent="0.25">
      <c r="B7" s="156" t="s">
        <v>37</v>
      </c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</row>
    <row r="8" spans="2:14" ht="15.75" thickBot="1" x14ac:dyDescent="0.3"/>
    <row r="9" spans="2:14" ht="14.45" customHeight="1" x14ac:dyDescent="0.25">
      <c r="C9" s="154" t="s">
        <v>49</v>
      </c>
      <c r="D9" s="142" t="s">
        <v>39</v>
      </c>
      <c r="E9" s="145" t="s">
        <v>40</v>
      </c>
      <c r="F9" s="146"/>
      <c r="G9" s="146"/>
      <c r="H9" s="146"/>
      <c r="I9" s="146"/>
      <c r="J9" s="146"/>
      <c r="K9" s="146"/>
      <c r="L9" s="146"/>
      <c r="M9" s="146"/>
      <c r="N9" s="147"/>
    </row>
    <row r="10" spans="2:14" x14ac:dyDescent="0.25">
      <c r="C10" s="154"/>
      <c r="D10" s="143"/>
      <c r="E10" s="148"/>
      <c r="F10" s="149"/>
      <c r="G10" s="149"/>
      <c r="H10" s="149"/>
      <c r="I10" s="149"/>
      <c r="J10" s="149"/>
      <c r="K10" s="149"/>
      <c r="L10" s="149"/>
      <c r="M10" s="149"/>
      <c r="N10" s="150"/>
    </row>
    <row r="11" spans="2:14" x14ac:dyDescent="0.25">
      <c r="C11" s="154"/>
      <c r="D11" s="144"/>
      <c r="E11" s="151"/>
      <c r="F11" s="152"/>
      <c r="G11" s="152"/>
      <c r="H11" s="152"/>
      <c r="I11" s="152"/>
      <c r="J11" s="152"/>
      <c r="K11" s="152"/>
      <c r="L11" s="152"/>
      <c r="M11" s="152"/>
      <c r="N11" s="153"/>
    </row>
    <row r="12" spans="2:14" ht="19.5" thickBot="1" x14ac:dyDescent="0.35">
      <c r="C12" s="155"/>
      <c r="D12" s="50">
        <v>1</v>
      </c>
      <c r="E12" s="37">
        <v>1</v>
      </c>
      <c r="F12" s="28">
        <v>2</v>
      </c>
      <c r="G12" s="28">
        <v>3</v>
      </c>
      <c r="H12" s="28">
        <v>4</v>
      </c>
      <c r="I12" s="28">
        <v>5</v>
      </c>
      <c r="J12" s="28">
        <v>6</v>
      </c>
      <c r="K12" s="28">
        <v>7</v>
      </c>
      <c r="L12" s="28">
        <v>8</v>
      </c>
      <c r="M12" s="28">
        <v>9</v>
      </c>
      <c r="N12" s="38">
        <v>10</v>
      </c>
    </row>
    <row r="13" spans="2:14" x14ac:dyDescent="0.25">
      <c r="B13" s="160" t="s">
        <v>26</v>
      </c>
      <c r="C13" s="57" t="s">
        <v>28</v>
      </c>
      <c r="D13" s="51">
        <f>'Landlord Perspective A'!G7</f>
        <v>43.664861438567705</v>
      </c>
      <c r="E13" s="39">
        <f t="dataTable" ref="E13:N22" dt2D="0" dtr="1" r1="D12"/>
        <v>43.664861438567705</v>
      </c>
      <c r="F13" s="33">
        <v>43.664861438567705</v>
      </c>
      <c r="G13" s="33">
        <v>43.664861438567705</v>
      </c>
      <c r="H13" s="33">
        <v>43.664861438567705</v>
      </c>
      <c r="I13" s="33">
        <v>43.664861438567705</v>
      </c>
      <c r="J13" s="33">
        <v>43.664861438567705</v>
      </c>
      <c r="K13" s="33">
        <v>43.664861438567705</v>
      </c>
      <c r="L13" s="33">
        <v>43.664861438567705</v>
      </c>
      <c r="M13" s="33">
        <v>43.664861438567705</v>
      </c>
      <c r="N13" s="40">
        <v>43.664861438567705</v>
      </c>
    </row>
    <row r="14" spans="2:14" x14ac:dyDescent="0.25">
      <c r="B14" s="161"/>
      <c r="C14" s="58" t="s">
        <v>38</v>
      </c>
      <c r="D14" s="52">
        <f>'Landlord Perspective A'!G8</f>
        <v>36387.384532139753</v>
      </c>
      <c r="E14" s="41">
        <v>36387.384532139753</v>
      </c>
      <c r="F14" s="34">
        <v>36387.384532139753</v>
      </c>
      <c r="G14" s="34">
        <v>36387.384532139753</v>
      </c>
      <c r="H14" s="34">
        <v>36387.384532139753</v>
      </c>
      <c r="I14" s="34">
        <v>36387.384532139753</v>
      </c>
      <c r="J14" s="34">
        <v>36387.384532139753</v>
      </c>
      <c r="K14" s="34">
        <v>36387.384532139753</v>
      </c>
      <c r="L14" s="34">
        <v>36387.384532139753</v>
      </c>
      <c r="M14" s="34">
        <v>36387.384532139753</v>
      </c>
      <c r="N14" s="42">
        <v>36387.384532139753</v>
      </c>
    </row>
    <row r="15" spans="2:14" x14ac:dyDescent="0.25">
      <c r="B15" s="162"/>
      <c r="C15" s="59" t="s">
        <v>35</v>
      </c>
      <c r="D15" s="53">
        <f>'Landlord Perspective A'!G2</f>
        <v>1806532.5902948345</v>
      </c>
      <c r="E15" s="43">
        <v>1806532.5902948345</v>
      </c>
      <c r="F15" s="36">
        <v>1806532.5902948345</v>
      </c>
      <c r="G15" s="36">
        <v>1806532.5902948345</v>
      </c>
      <c r="H15" s="36">
        <v>1806532.5902948345</v>
      </c>
      <c r="I15" s="36">
        <v>1806532.5902948345</v>
      </c>
      <c r="J15" s="36">
        <v>1806532.5902948345</v>
      </c>
      <c r="K15" s="36">
        <v>1806532.5902948345</v>
      </c>
      <c r="L15" s="36">
        <v>1806532.5902948345</v>
      </c>
      <c r="M15" s="36">
        <v>1806532.5902948345</v>
      </c>
      <c r="N15" s="44">
        <v>1806532.5902948345</v>
      </c>
    </row>
    <row r="16" spans="2:14" x14ac:dyDescent="0.25">
      <c r="B16" s="60"/>
      <c r="C16" s="61"/>
      <c r="D16" s="54"/>
      <c r="E16" s="4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46">
        <v>0</v>
      </c>
    </row>
    <row r="17" spans="2:14" x14ac:dyDescent="0.25">
      <c r="B17" s="163" t="s">
        <v>27</v>
      </c>
      <c r="C17" s="62" t="s">
        <v>28</v>
      </c>
      <c r="D17" s="51">
        <f>'Tenant Perspective A'!G7</f>
        <v>42.97681887579693</v>
      </c>
      <c r="E17" s="39">
        <v>42.97681887579693</v>
      </c>
      <c r="F17" s="33">
        <v>42.97681887579693</v>
      </c>
      <c r="G17" s="33">
        <v>42.97681887579693</v>
      </c>
      <c r="H17" s="33">
        <v>42.97681887579693</v>
      </c>
      <c r="I17" s="33">
        <v>42.97681887579693</v>
      </c>
      <c r="J17" s="33">
        <v>42.97681887579693</v>
      </c>
      <c r="K17" s="33">
        <v>42.97681887579693</v>
      </c>
      <c r="L17" s="33">
        <v>42.97681887579693</v>
      </c>
      <c r="M17" s="33">
        <v>42.97681887579693</v>
      </c>
      <c r="N17" s="40">
        <v>42.97681887579693</v>
      </c>
    </row>
    <row r="18" spans="2:14" x14ac:dyDescent="0.25">
      <c r="B18" s="161"/>
      <c r="C18" s="58" t="s">
        <v>38</v>
      </c>
      <c r="D18" s="52">
        <f>'Tenant Perspective A'!G8</f>
        <v>35814.015729830775</v>
      </c>
      <c r="E18" s="41">
        <v>35814.015729830775</v>
      </c>
      <c r="F18" s="34">
        <v>35814.015729830775</v>
      </c>
      <c r="G18" s="34">
        <v>35814.015729830775</v>
      </c>
      <c r="H18" s="34">
        <v>35814.015729830775</v>
      </c>
      <c r="I18" s="34">
        <v>35814.015729830775</v>
      </c>
      <c r="J18" s="34">
        <v>35814.015729830775</v>
      </c>
      <c r="K18" s="34">
        <v>35814.015729830775</v>
      </c>
      <c r="L18" s="34">
        <v>35814.015729830775</v>
      </c>
      <c r="M18" s="34">
        <v>35814.015729830775</v>
      </c>
      <c r="N18" s="42">
        <v>35814.015729830775</v>
      </c>
    </row>
    <row r="19" spans="2:14" x14ac:dyDescent="0.25">
      <c r="B19" s="161"/>
      <c r="C19" s="63" t="s">
        <v>24</v>
      </c>
      <c r="D19" s="52">
        <f>'Tenant Perspective A'!K7</f>
        <v>-53.661987740363642</v>
      </c>
      <c r="E19" s="41">
        <v>-53.661987740363642</v>
      </c>
      <c r="F19" s="34">
        <v>-53.661987740363642</v>
      </c>
      <c r="G19" s="34">
        <v>-53.661987740363642</v>
      </c>
      <c r="H19" s="34">
        <v>-53.661987740363642</v>
      </c>
      <c r="I19" s="34">
        <v>-53.661987740363642</v>
      </c>
      <c r="J19" s="34">
        <v>-53.661987740363642</v>
      </c>
      <c r="K19" s="34">
        <v>-53.661987740363642</v>
      </c>
      <c r="L19" s="34">
        <v>-53.661987740363642</v>
      </c>
      <c r="M19" s="34">
        <v>-53.661987740363642</v>
      </c>
      <c r="N19" s="42">
        <v>-53.661987740363642</v>
      </c>
    </row>
    <row r="20" spans="2:14" x14ac:dyDescent="0.25">
      <c r="B20" s="161"/>
      <c r="C20" s="61" t="s">
        <v>25</v>
      </c>
      <c r="D20" s="52">
        <f>'Tenant Perspective A'!K8</f>
        <v>-44718.323116969703</v>
      </c>
      <c r="E20" s="41">
        <v>-44718.323116969703</v>
      </c>
      <c r="F20" s="34">
        <v>-44718.323116969703</v>
      </c>
      <c r="G20" s="34">
        <v>-44718.323116969703</v>
      </c>
      <c r="H20" s="34">
        <v>-44718.323116969703</v>
      </c>
      <c r="I20" s="34">
        <v>-44718.323116969703</v>
      </c>
      <c r="J20" s="34">
        <v>-44718.323116969703</v>
      </c>
      <c r="K20" s="34">
        <v>-44718.323116969703</v>
      </c>
      <c r="L20" s="34">
        <v>-44718.323116969703</v>
      </c>
      <c r="M20" s="34">
        <v>-44718.323116969703</v>
      </c>
      <c r="N20" s="42">
        <v>-44718.323116969703</v>
      </c>
    </row>
    <row r="21" spans="2:14" x14ac:dyDescent="0.25">
      <c r="B21" s="161"/>
      <c r="C21" s="61" t="s">
        <v>35</v>
      </c>
      <c r="D21" s="55">
        <f>'Tenant Perspective A'!G2</f>
        <v>1626120.6571418098</v>
      </c>
      <c r="E21" s="41">
        <v>1626120.6571418098</v>
      </c>
      <c r="F21" s="34">
        <v>1626120.6571418098</v>
      </c>
      <c r="G21" s="34">
        <v>1626120.6571418098</v>
      </c>
      <c r="H21" s="34">
        <v>1626120.6571418098</v>
      </c>
      <c r="I21" s="34">
        <v>1626120.6571418098</v>
      </c>
      <c r="J21" s="34">
        <v>1626120.6571418098</v>
      </c>
      <c r="K21" s="34">
        <v>1626120.6571418098</v>
      </c>
      <c r="L21" s="34">
        <v>1626120.6571418098</v>
      </c>
      <c r="M21" s="34">
        <v>1626120.6571418098</v>
      </c>
      <c r="N21" s="42">
        <v>1626120.6571418098</v>
      </c>
    </row>
    <row r="22" spans="2:14" ht="15.75" thickBot="1" x14ac:dyDescent="0.3">
      <c r="B22" s="164"/>
      <c r="C22" s="64" t="s">
        <v>36</v>
      </c>
      <c r="D22" s="56">
        <f>'Tenant Perspective A'!K2</f>
        <v>2030417.0725171613</v>
      </c>
      <c r="E22" s="47">
        <v>2030417.0725171613</v>
      </c>
      <c r="F22" s="48">
        <v>2030417.0725171613</v>
      </c>
      <c r="G22" s="48">
        <v>2030417.0725171613</v>
      </c>
      <c r="H22" s="48">
        <v>2030417.0725171613</v>
      </c>
      <c r="I22" s="48">
        <v>2030417.0725171613</v>
      </c>
      <c r="J22" s="48">
        <v>2030417.0725171613</v>
      </c>
      <c r="K22" s="48">
        <v>2030417.0725171613</v>
      </c>
      <c r="L22" s="48">
        <v>2030417.0725171613</v>
      </c>
      <c r="M22" s="48">
        <v>2030417.0725171613</v>
      </c>
      <c r="N22" s="49">
        <v>2030417.0725171613</v>
      </c>
    </row>
    <row r="26" spans="2:14" x14ac:dyDescent="0.25">
      <c r="B26" s="156" t="s">
        <v>41</v>
      </c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</row>
    <row r="27" spans="2:14" ht="15.75" thickBot="1" x14ac:dyDescent="0.3">
      <c r="C27" t="s">
        <v>51</v>
      </c>
    </row>
    <row r="28" spans="2:14" x14ac:dyDescent="0.25">
      <c r="B28" s="165" t="s">
        <v>29</v>
      </c>
      <c r="C28" s="139" t="s">
        <v>8</v>
      </c>
      <c r="D28" s="139" t="s">
        <v>9</v>
      </c>
      <c r="E28" s="139" t="s">
        <v>10</v>
      </c>
      <c r="F28" s="139" t="s">
        <v>12</v>
      </c>
      <c r="G28" s="139" t="s">
        <v>11</v>
      </c>
      <c r="H28" s="139" t="s">
        <v>31</v>
      </c>
      <c r="I28" s="139" t="s">
        <v>17</v>
      </c>
      <c r="J28" s="139" t="s">
        <v>34</v>
      </c>
      <c r="K28" s="139" t="s">
        <v>13</v>
      </c>
      <c r="L28" s="139" t="s">
        <v>30</v>
      </c>
      <c r="M28" s="139" t="s">
        <v>32</v>
      </c>
      <c r="N28" s="157" t="s">
        <v>33</v>
      </c>
    </row>
    <row r="29" spans="2:14" ht="14.45" customHeight="1" x14ac:dyDescent="0.25">
      <c r="B29" s="166"/>
      <c r="C29" s="140"/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58"/>
    </row>
    <row r="30" spans="2:14" x14ac:dyDescent="0.25">
      <c r="B30" s="167"/>
      <c r="C30" s="141"/>
      <c r="D30" s="141"/>
      <c r="E30" s="141"/>
      <c r="F30" s="141"/>
      <c r="G30" s="141"/>
      <c r="H30" s="141"/>
      <c r="I30" s="141"/>
      <c r="J30" s="141"/>
      <c r="K30" s="141"/>
      <c r="L30" s="141"/>
      <c r="M30" s="141"/>
      <c r="N30" s="159"/>
    </row>
    <row r="31" spans="2:14" ht="15.75" thickBot="1" x14ac:dyDescent="0.3">
      <c r="B31" s="133">
        <v>1</v>
      </c>
      <c r="C31" s="134">
        <f t="shared" ref="C31:N31" si="0">INDEX(C33:C42,MATCH($B$31,$B$33:$B$42,0))</f>
        <v>10000</v>
      </c>
      <c r="D31" s="135">
        <f t="shared" si="0"/>
        <v>60</v>
      </c>
      <c r="E31" s="136">
        <f t="shared" si="0"/>
        <v>43466</v>
      </c>
      <c r="F31" s="134">
        <f t="shared" si="0"/>
        <v>45</v>
      </c>
      <c r="G31" s="135">
        <f t="shared" si="0"/>
        <v>5</v>
      </c>
      <c r="H31" s="134">
        <f t="shared" si="0"/>
        <v>5</v>
      </c>
      <c r="I31" s="137">
        <f t="shared" si="0"/>
        <v>0.05</v>
      </c>
      <c r="J31" s="137">
        <f t="shared" si="0"/>
        <v>0.08</v>
      </c>
      <c r="K31" s="137">
        <f t="shared" si="0"/>
        <v>0.12</v>
      </c>
      <c r="L31" s="134">
        <f t="shared" si="0"/>
        <v>0</v>
      </c>
      <c r="M31" s="134">
        <f t="shared" si="0"/>
        <v>10</v>
      </c>
      <c r="N31" s="138">
        <f t="shared" si="0"/>
        <v>0.04</v>
      </c>
    </row>
    <row r="32" spans="2:14" ht="15.75" thickBot="1" x14ac:dyDescent="0.3">
      <c r="B32" s="27"/>
    </row>
    <row r="33" spans="2:14" x14ac:dyDescent="0.25">
      <c r="B33" s="67">
        <v>1</v>
      </c>
      <c r="C33" s="68">
        <v>10000</v>
      </c>
      <c r="D33" s="69">
        <v>60</v>
      </c>
      <c r="E33" s="70">
        <v>43466</v>
      </c>
      <c r="F33" s="68">
        <v>45</v>
      </c>
      <c r="G33" s="69">
        <v>5</v>
      </c>
      <c r="H33" s="68">
        <v>5</v>
      </c>
      <c r="I33" s="71">
        <v>0.05</v>
      </c>
      <c r="J33" s="71">
        <v>0.08</v>
      </c>
      <c r="K33" s="71">
        <v>0.12</v>
      </c>
      <c r="L33" s="68">
        <v>0</v>
      </c>
      <c r="M33" s="68">
        <v>10</v>
      </c>
      <c r="N33" s="72">
        <v>0.04</v>
      </c>
    </row>
    <row r="34" spans="2:14" x14ac:dyDescent="0.25">
      <c r="B34" s="73">
        <v>2</v>
      </c>
      <c r="C34" s="29">
        <v>10000</v>
      </c>
      <c r="D34" s="30">
        <v>60</v>
      </c>
      <c r="E34" s="31">
        <v>43466</v>
      </c>
      <c r="F34" s="29">
        <v>43</v>
      </c>
      <c r="G34" s="30">
        <v>0</v>
      </c>
      <c r="H34" s="29">
        <v>0</v>
      </c>
      <c r="I34" s="32">
        <v>0.05</v>
      </c>
      <c r="J34" s="32">
        <v>0.08</v>
      </c>
      <c r="K34" s="32">
        <v>0.12</v>
      </c>
      <c r="L34" s="29">
        <v>25</v>
      </c>
      <c r="M34" s="29">
        <v>12</v>
      </c>
      <c r="N34" s="74">
        <v>0.05</v>
      </c>
    </row>
    <row r="35" spans="2:14" x14ac:dyDescent="0.25">
      <c r="B35" s="73">
        <v>3</v>
      </c>
      <c r="C35" s="29">
        <v>10000</v>
      </c>
      <c r="D35" s="30">
        <v>240</v>
      </c>
      <c r="E35" s="31">
        <v>43466</v>
      </c>
      <c r="F35" s="29">
        <v>45</v>
      </c>
      <c r="G35" s="30">
        <v>3</v>
      </c>
      <c r="H35" s="29">
        <v>5</v>
      </c>
      <c r="I35" s="32">
        <v>0.05</v>
      </c>
      <c r="J35" s="32">
        <v>0.04</v>
      </c>
      <c r="K35" s="32">
        <v>0.11</v>
      </c>
      <c r="L35" s="29">
        <v>0</v>
      </c>
      <c r="M35" s="29">
        <v>13</v>
      </c>
      <c r="N35" s="74">
        <v>0.04</v>
      </c>
    </row>
    <row r="36" spans="2:14" x14ac:dyDescent="0.25">
      <c r="B36" s="73">
        <v>4</v>
      </c>
      <c r="C36" s="29">
        <v>10000</v>
      </c>
      <c r="D36" s="30">
        <v>48</v>
      </c>
      <c r="E36" s="31">
        <v>43466</v>
      </c>
      <c r="F36" s="29">
        <v>43</v>
      </c>
      <c r="G36" s="30">
        <v>4</v>
      </c>
      <c r="H36" s="29">
        <v>5</v>
      </c>
      <c r="I36" s="32">
        <v>0.06</v>
      </c>
      <c r="J36" s="32">
        <v>0.08</v>
      </c>
      <c r="K36" s="32">
        <v>0.12</v>
      </c>
      <c r="L36" s="29">
        <v>0</v>
      </c>
      <c r="M36" s="29">
        <v>12</v>
      </c>
      <c r="N36" s="74">
        <v>0.04</v>
      </c>
    </row>
    <row r="37" spans="2:14" x14ac:dyDescent="0.25">
      <c r="B37" s="73">
        <v>5</v>
      </c>
      <c r="C37" s="29">
        <v>10000</v>
      </c>
      <c r="D37" s="30">
        <v>72</v>
      </c>
      <c r="E37" s="31">
        <v>43466</v>
      </c>
      <c r="F37" s="29">
        <v>40</v>
      </c>
      <c r="G37" s="30">
        <v>5</v>
      </c>
      <c r="H37" s="29">
        <v>5</v>
      </c>
      <c r="I37" s="32">
        <v>0.05</v>
      </c>
      <c r="J37" s="32">
        <v>0.08</v>
      </c>
      <c r="K37" s="32">
        <v>0.12</v>
      </c>
      <c r="L37" s="29">
        <v>0</v>
      </c>
      <c r="M37" s="29">
        <v>11</v>
      </c>
      <c r="N37" s="74">
        <v>4.2999999999999997E-2</v>
      </c>
    </row>
    <row r="38" spans="2:14" x14ac:dyDescent="0.25">
      <c r="B38" s="73">
        <v>6</v>
      </c>
      <c r="C38" s="29">
        <v>10000</v>
      </c>
      <c r="D38" s="30">
        <v>144</v>
      </c>
      <c r="E38" s="31">
        <v>43466</v>
      </c>
      <c r="F38" s="29">
        <v>45</v>
      </c>
      <c r="G38" s="30">
        <v>5</v>
      </c>
      <c r="H38" s="29">
        <v>5</v>
      </c>
      <c r="I38" s="32">
        <v>0.05</v>
      </c>
      <c r="J38" s="32">
        <v>0.08</v>
      </c>
      <c r="K38" s="32">
        <v>0.12</v>
      </c>
      <c r="L38" s="29">
        <v>0</v>
      </c>
      <c r="M38" s="29">
        <v>10</v>
      </c>
      <c r="N38" s="74">
        <v>0.04</v>
      </c>
    </row>
    <row r="39" spans="2:14" x14ac:dyDescent="0.25">
      <c r="B39" s="73">
        <v>7</v>
      </c>
      <c r="C39" s="29">
        <v>10000</v>
      </c>
      <c r="D39" s="30">
        <v>60</v>
      </c>
      <c r="E39" s="31">
        <v>43466</v>
      </c>
      <c r="F39" s="29">
        <v>45</v>
      </c>
      <c r="G39" s="30">
        <v>5</v>
      </c>
      <c r="H39" s="29">
        <v>5</v>
      </c>
      <c r="I39" s="32">
        <v>0.05</v>
      </c>
      <c r="J39" s="32">
        <v>0.08</v>
      </c>
      <c r="K39" s="32">
        <v>0.12</v>
      </c>
      <c r="L39" s="29">
        <v>0</v>
      </c>
      <c r="M39" s="29">
        <v>10</v>
      </c>
      <c r="N39" s="74">
        <v>4.2000000000000003E-2</v>
      </c>
    </row>
    <row r="40" spans="2:14" x14ac:dyDescent="0.25">
      <c r="B40" s="73">
        <v>8</v>
      </c>
      <c r="C40" s="29">
        <v>10000</v>
      </c>
      <c r="D40" s="30">
        <v>48</v>
      </c>
      <c r="E40" s="31">
        <v>43466</v>
      </c>
      <c r="F40" s="29">
        <v>48</v>
      </c>
      <c r="G40" s="30">
        <v>5</v>
      </c>
      <c r="H40" s="29">
        <v>5</v>
      </c>
      <c r="I40" s="32">
        <v>0.05</v>
      </c>
      <c r="J40" s="32">
        <v>0.08</v>
      </c>
      <c r="K40" s="32">
        <v>0.12</v>
      </c>
      <c r="L40" s="29">
        <v>0</v>
      </c>
      <c r="M40" s="29">
        <v>10</v>
      </c>
      <c r="N40" s="74">
        <v>0.04</v>
      </c>
    </row>
    <row r="41" spans="2:14" x14ac:dyDescent="0.25">
      <c r="B41" s="73">
        <v>9</v>
      </c>
      <c r="C41" s="29">
        <v>10000</v>
      </c>
      <c r="D41" s="30">
        <v>120</v>
      </c>
      <c r="E41" s="31">
        <v>43466</v>
      </c>
      <c r="F41" s="29">
        <v>39</v>
      </c>
      <c r="G41" s="30">
        <v>5</v>
      </c>
      <c r="H41" s="29"/>
      <c r="I41" s="32">
        <v>0.04</v>
      </c>
      <c r="J41" s="32">
        <v>0.09</v>
      </c>
      <c r="K41" s="32">
        <v>0.13</v>
      </c>
      <c r="L41" s="29">
        <v>35</v>
      </c>
      <c r="M41" s="29">
        <v>15</v>
      </c>
      <c r="N41" s="74">
        <v>0.03</v>
      </c>
    </row>
    <row r="42" spans="2:14" ht="15.75" thickBot="1" x14ac:dyDescent="0.3">
      <c r="B42" s="65">
        <v>10</v>
      </c>
      <c r="C42" s="75">
        <v>10000</v>
      </c>
      <c r="D42" s="76">
        <v>60</v>
      </c>
      <c r="E42" s="77">
        <v>43466</v>
      </c>
      <c r="F42" s="75">
        <v>45</v>
      </c>
      <c r="G42" s="76">
        <v>5</v>
      </c>
      <c r="H42" s="75">
        <v>5</v>
      </c>
      <c r="I42" s="78">
        <v>0.05</v>
      </c>
      <c r="J42" s="78">
        <v>0.08</v>
      </c>
      <c r="K42" s="78">
        <v>0.12</v>
      </c>
      <c r="L42" s="75">
        <v>0</v>
      </c>
      <c r="M42" s="75">
        <v>10</v>
      </c>
      <c r="N42" s="79">
        <v>4.4999999999999998E-2</v>
      </c>
    </row>
  </sheetData>
  <mergeCells count="20">
    <mergeCell ref="I28:I30"/>
    <mergeCell ref="J28:J30"/>
    <mergeCell ref="K28:K30"/>
    <mergeCell ref="L28:L30"/>
    <mergeCell ref="M28:M30"/>
    <mergeCell ref="D9:D11"/>
    <mergeCell ref="E9:N11"/>
    <mergeCell ref="C9:C12"/>
    <mergeCell ref="B7:N7"/>
    <mergeCell ref="B26:N26"/>
    <mergeCell ref="N28:N30"/>
    <mergeCell ref="B13:B15"/>
    <mergeCell ref="B17:B22"/>
    <mergeCell ref="B28:B30"/>
    <mergeCell ref="C28:C30"/>
    <mergeCell ref="D28:D30"/>
    <mergeCell ref="E28:E30"/>
    <mergeCell ref="F28:F30"/>
    <mergeCell ref="G28:G30"/>
    <mergeCell ref="H28:H3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46"/>
  <sheetViews>
    <sheetView zoomScale="120" zoomScaleNormal="120" workbookViewId="0">
      <selection activeCell="B6" sqref="B6"/>
    </sheetView>
  </sheetViews>
  <sheetFormatPr defaultRowHeight="15" x14ac:dyDescent="0.25"/>
  <cols>
    <col min="1" max="1" width="25.42578125" customWidth="1"/>
    <col min="2" max="2" width="11.42578125" customWidth="1"/>
    <col min="3" max="3" width="13.5703125" customWidth="1"/>
    <col min="4" max="4" width="11.7109375" customWidth="1"/>
    <col min="5" max="5" width="11.140625" customWidth="1"/>
    <col min="6" max="6" width="27.5703125" bestFit="1" customWidth="1"/>
    <col min="7" max="7" width="22.85546875" customWidth="1"/>
    <col min="8" max="8" width="14.42578125" customWidth="1"/>
    <col min="9" max="9" width="21.28515625" customWidth="1"/>
    <col min="10" max="10" width="18.28515625" customWidth="1"/>
  </cols>
  <sheetData>
    <row r="1" spans="1:10" ht="18.75" x14ac:dyDescent="0.3">
      <c r="A1" s="12"/>
    </row>
    <row r="2" spans="1:10" ht="18.75" x14ac:dyDescent="0.3">
      <c r="A2" s="80" t="s">
        <v>8</v>
      </c>
      <c r="B2" s="81">
        <f>'Input Array and Summary'!C31</f>
        <v>10000</v>
      </c>
      <c r="C2" s="4"/>
      <c r="F2" s="7" t="s">
        <v>14</v>
      </c>
      <c r="G2" s="26">
        <f>SUMPRODUCT(--('Input Array and Summary'!$D$31&gt;=Landlord[Month]),Landlord[Net Present Value])</f>
        <v>1806532.5902948345</v>
      </c>
      <c r="I2" s="132" t="s">
        <v>50</v>
      </c>
    </row>
    <row r="3" spans="1:10" ht="15.75" x14ac:dyDescent="0.25">
      <c r="A3" s="82" t="s">
        <v>9</v>
      </c>
      <c r="B3" s="83">
        <f>'Input Array and Summary'!D31</f>
        <v>60</v>
      </c>
      <c r="F3" s="7"/>
      <c r="G3" s="9"/>
    </row>
    <row r="4" spans="1:10" ht="15.75" x14ac:dyDescent="0.25">
      <c r="A4" s="82" t="s">
        <v>10</v>
      </c>
      <c r="B4" s="84">
        <f>'Input Array and Summary'!E31</f>
        <v>43466</v>
      </c>
      <c r="C4" s="1"/>
      <c r="F4" s="7"/>
      <c r="G4" s="9"/>
    </row>
    <row r="5" spans="1:10" ht="15.75" x14ac:dyDescent="0.25">
      <c r="A5" s="82" t="s">
        <v>12</v>
      </c>
      <c r="B5" s="85">
        <f>'Input Array and Summary'!F31</f>
        <v>45</v>
      </c>
      <c r="C5" s="3"/>
      <c r="F5" s="8"/>
      <c r="G5" s="8"/>
    </row>
    <row r="6" spans="1:10" ht="15.75" x14ac:dyDescent="0.25">
      <c r="A6" s="82" t="s">
        <v>11</v>
      </c>
      <c r="B6" s="83">
        <f>'Input Array and Summary'!G31</f>
        <v>5</v>
      </c>
      <c r="F6" s="8"/>
      <c r="G6" s="8"/>
    </row>
    <row r="7" spans="1:10" ht="15.75" x14ac:dyDescent="0.25">
      <c r="A7" s="82" t="s">
        <v>4</v>
      </c>
      <c r="B7" s="85">
        <f>'Input Array and Summary'!H31</f>
        <v>5</v>
      </c>
      <c r="C7" s="3"/>
      <c r="E7" s="10" t="s">
        <v>19</v>
      </c>
      <c r="F7" s="10" t="s">
        <v>42</v>
      </c>
      <c r="G7" s="11">
        <f>G8*12/B2</f>
        <v>43.664861438567705</v>
      </c>
    </row>
    <row r="8" spans="1:10" ht="15.75" x14ac:dyDescent="0.25">
      <c r="A8" s="82" t="s">
        <v>17</v>
      </c>
      <c r="B8" s="86">
        <f>'Input Array and Summary'!I31</f>
        <v>0.05</v>
      </c>
      <c r="C8" s="5"/>
      <c r="E8" s="10" t="s">
        <v>19</v>
      </c>
      <c r="F8" s="6" t="s">
        <v>18</v>
      </c>
      <c r="G8" s="14">
        <f>-PMT(B9/12,B3,G2,0,1)</f>
        <v>36387.384532139753</v>
      </c>
      <c r="H8" s="22"/>
    </row>
    <row r="9" spans="1:10" ht="15.75" x14ac:dyDescent="0.25">
      <c r="A9" s="87" t="s">
        <v>13</v>
      </c>
      <c r="B9" s="88">
        <f>'Input Array and Summary'!J31</f>
        <v>0.08</v>
      </c>
      <c r="C9" s="5"/>
    </row>
    <row r="11" spans="1:10" ht="15.75" thickBot="1" x14ac:dyDescent="0.3">
      <c r="A11" s="129" t="s">
        <v>0</v>
      </c>
      <c r="B11" s="130" t="s">
        <v>16</v>
      </c>
      <c r="C11" s="130" t="s">
        <v>15</v>
      </c>
      <c r="D11" s="130" t="s">
        <v>1</v>
      </c>
      <c r="E11" s="130" t="s">
        <v>2</v>
      </c>
      <c r="F11" s="130" t="s">
        <v>3</v>
      </c>
      <c r="G11" s="130" t="s">
        <v>4</v>
      </c>
      <c r="H11" s="130" t="s">
        <v>5</v>
      </c>
      <c r="I11" s="130" t="s">
        <v>6</v>
      </c>
      <c r="J11" s="131" t="s">
        <v>7</v>
      </c>
    </row>
    <row r="12" spans="1:10" x14ac:dyDescent="0.25">
      <c r="A12" s="101">
        <f>ROUNDUP(B12/12,0)</f>
        <v>1</v>
      </c>
      <c r="B12" s="101">
        <v>1</v>
      </c>
      <c r="C12" s="101">
        <v>0</v>
      </c>
      <c r="D12" s="102">
        <f>B4</f>
        <v>43466</v>
      </c>
      <c r="E12" s="103">
        <f>($B$5*$B$2)/12</f>
        <v>37500</v>
      </c>
      <c r="F12" s="103">
        <f t="shared" ref="F12:F43" si="0">IF($B$6&gt;C12,-E12,0)</f>
        <v>-37500</v>
      </c>
      <c r="G12" s="103">
        <f>-B7*B2</f>
        <v>-50000</v>
      </c>
      <c r="H12" s="103">
        <f>SUM(E12:G12)</f>
        <v>-50000</v>
      </c>
      <c r="I12" s="104">
        <f t="shared" ref="I12:I43" si="1">(1+($B$9/12))^(C12)</f>
        <v>1</v>
      </c>
      <c r="J12" s="127">
        <f>H12/I12</f>
        <v>-50000</v>
      </c>
    </row>
    <row r="13" spans="1:10" x14ac:dyDescent="0.25">
      <c r="A13" s="96">
        <f t="shared" ref="A13:A76" si="2">ROUNDUP(B13/12,0)</f>
        <v>1</v>
      </c>
      <c r="B13" s="96">
        <v>2</v>
      </c>
      <c r="C13" s="96">
        <v>1</v>
      </c>
      <c r="D13" s="97">
        <f>EDATE(D12,1)</f>
        <v>43497</v>
      </c>
      <c r="E13" s="98">
        <f>$E$12</f>
        <v>37500</v>
      </c>
      <c r="F13" s="98">
        <f t="shared" si="0"/>
        <v>-37500</v>
      </c>
      <c r="G13" s="98">
        <v>0</v>
      </c>
      <c r="H13" s="98">
        <f t="shared" ref="H13:H71" si="3">SUM(E13:G13)</f>
        <v>0</v>
      </c>
      <c r="I13" s="99">
        <f t="shared" si="1"/>
        <v>1.0066666666666666</v>
      </c>
      <c r="J13" s="100">
        <f t="shared" ref="J13:J71" si="4">H13/I13</f>
        <v>0</v>
      </c>
    </row>
    <row r="14" spans="1:10" x14ac:dyDescent="0.25">
      <c r="A14" s="96">
        <f t="shared" si="2"/>
        <v>1</v>
      </c>
      <c r="B14" s="96">
        <v>3</v>
      </c>
      <c r="C14" s="96">
        <v>2</v>
      </c>
      <c r="D14" s="97">
        <f t="shared" ref="D14:D77" si="5">EDATE(D13,1)</f>
        <v>43525</v>
      </c>
      <c r="E14" s="98">
        <f t="shared" ref="E14:E23" si="6">$E$12</f>
        <v>37500</v>
      </c>
      <c r="F14" s="98">
        <f t="shared" si="0"/>
        <v>-37500</v>
      </c>
      <c r="G14" s="98">
        <v>0</v>
      </c>
      <c r="H14" s="98">
        <f t="shared" si="3"/>
        <v>0</v>
      </c>
      <c r="I14" s="99">
        <f t="shared" si="1"/>
        <v>1.0133777777777777</v>
      </c>
      <c r="J14" s="100">
        <f t="shared" si="4"/>
        <v>0</v>
      </c>
    </row>
    <row r="15" spans="1:10" x14ac:dyDescent="0.25">
      <c r="A15" s="96">
        <f t="shared" si="2"/>
        <v>1</v>
      </c>
      <c r="B15" s="96">
        <v>4</v>
      </c>
      <c r="C15" s="96">
        <v>3</v>
      </c>
      <c r="D15" s="97">
        <f t="shared" si="5"/>
        <v>43556</v>
      </c>
      <c r="E15" s="98">
        <f t="shared" si="6"/>
        <v>37500</v>
      </c>
      <c r="F15" s="98">
        <f t="shared" si="0"/>
        <v>-37500</v>
      </c>
      <c r="G15" s="98">
        <v>0</v>
      </c>
      <c r="H15" s="98">
        <f t="shared" si="3"/>
        <v>0</v>
      </c>
      <c r="I15" s="99">
        <f t="shared" si="1"/>
        <v>1.0201336296296295</v>
      </c>
      <c r="J15" s="100">
        <f t="shared" si="4"/>
        <v>0</v>
      </c>
    </row>
    <row r="16" spans="1:10" x14ac:dyDescent="0.25">
      <c r="A16" s="96">
        <f t="shared" si="2"/>
        <v>1</v>
      </c>
      <c r="B16" s="96">
        <v>5</v>
      </c>
      <c r="C16" s="96">
        <v>4</v>
      </c>
      <c r="D16" s="97">
        <f t="shared" si="5"/>
        <v>43586</v>
      </c>
      <c r="E16" s="98">
        <f t="shared" si="6"/>
        <v>37500</v>
      </c>
      <c r="F16" s="98">
        <f t="shared" si="0"/>
        <v>-37500</v>
      </c>
      <c r="G16" s="98">
        <v>0</v>
      </c>
      <c r="H16" s="98">
        <f t="shared" si="3"/>
        <v>0</v>
      </c>
      <c r="I16" s="99">
        <f t="shared" si="1"/>
        <v>1.0269345204938269</v>
      </c>
      <c r="J16" s="100">
        <f t="shared" si="4"/>
        <v>0</v>
      </c>
    </row>
    <row r="17" spans="1:10" x14ac:dyDescent="0.25">
      <c r="A17" s="96">
        <f t="shared" si="2"/>
        <v>1</v>
      </c>
      <c r="B17" s="96">
        <v>6</v>
      </c>
      <c r="C17" s="96">
        <v>5</v>
      </c>
      <c r="D17" s="97">
        <f t="shared" si="5"/>
        <v>43617</v>
      </c>
      <c r="E17" s="98">
        <f t="shared" si="6"/>
        <v>37500</v>
      </c>
      <c r="F17" s="98">
        <f t="shared" si="0"/>
        <v>0</v>
      </c>
      <c r="G17" s="98">
        <v>0</v>
      </c>
      <c r="H17" s="98">
        <f t="shared" si="3"/>
        <v>37500</v>
      </c>
      <c r="I17" s="99">
        <f t="shared" si="1"/>
        <v>1.0337807506304524</v>
      </c>
      <c r="J17" s="100">
        <f t="shared" si="4"/>
        <v>36274.616234758272</v>
      </c>
    </row>
    <row r="18" spans="1:10" x14ac:dyDescent="0.25">
      <c r="A18" s="96">
        <f t="shared" si="2"/>
        <v>1</v>
      </c>
      <c r="B18" s="96">
        <v>7</v>
      </c>
      <c r="C18" s="96">
        <v>6</v>
      </c>
      <c r="D18" s="97">
        <f t="shared" si="5"/>
        <v>43647</v>
      </c>
      <c r="E18" s="98">
        <f t="shared" si="6"/>
        <v>37500</v>
      </c>
      <c r="F18" s="98">
        <f t="shared" si="0"/>
        <v>0</v>
      </c>
      <c r="G18" s="98">
        <v>0</v>
      </c>
      <c r="H18" s="98">
        <f t="shared" si="3"/>
        <v>37500</v>
      </c>
      <c r="I18" s="99">
        <f t="shared" si="1"/>
        <v>1.0406726223013221</v>
      </c>
      <c r="J18" s="100">
        <f t="shared" si="4"/>
        <v>36034.386988170467</v>
      </c>
    </row>
    <row r="19" spans="1:10" x14ac:dyDescent="0.25">
      <c r="A19" s="96">
        <f t="shared" si="2"/>
        <v>1</v>
      </c>
      <c r="B19" s="96">
        <v>8</v>
      </c>
      <c r="C19" s="96">
        <v>7</v>
      </c>
      <c r="D19" s="97">
        <f t="shared" si="5"/>
        <v>43678</v>
      </c>
      <c r="E19" s="98">
        <f t="shared" si="6"/>
        <v>37500</v>
      </c>
      <c r="F19" s="98">
        <f t="shared" si="0"/>
        <v>0</v>
      </c>
      <c r="G19" s="98">
        <v>0</v>
      </c>
      <c r="H19" s="98">
        <f t="shared" si="3"/>
        <v>37500</v>
      </c>
      <c r="I19" s="99">
        <f t="shared" si="1"/>
        <v>1.0476104397833308</v>
      </c>
      <c r="J19" s="100">
        <f t="shared" si="4"/>
        <v>35795.7486637455</v>
      </c>
    </row>
    <row r="20" spans="1:10" x14ac:dyDescent="0.25">
      <c r="A20" s="96">
        <f t="shared" si="2"/>
        <v>1</v>
      </c>
      <c r="B20" s="96">
        <v>9</v>
      </c>
      <c r="C20" s="96">
        <v>8</v>
      </c>
      <c r="D20" s="97">
        <f t="shared" si="5"/>
        <v>43709</v>
      </c>
      <c r="E20" s="98">
        <f t="shared" si="6"/>
        <v>37500</v>
      </c>
      <c r="F20" s="98">
        <f t="shared" si="0"/>
        <v>0</v>
      </c>
      <c r="G20" s="98">
        <v>0</v>
      </c>
      <c r="H20" s="98">
        <f t="shared" si="3"/>
        <v>37500</v>
      </c>
      <c r="I20" s="99">
        <f t="shared" si="1"/>
        <v>1.0545945093818863</v>
      </c>
      <c r="J20" s="100">
        <f t="shared" si="4"/>
        <v>35558.690725575005</v>
      </c>
    </row>
    <row r="21" spans="1:10" x14ac:dyDescent="0.25">
      <c r="A21" s="96">
        <f t="shared" si="2"/>
        <v>1</v>
      </c>
      <c r="B21" s="96">
        <v>10</v>
      </c>
      <c r="C21" s="96">
        <v>9</v>
      </c>
      <c r="D21" s="97">
        <f t="shared" si="5"/>
        <v>43739</v>
      </c>
      <c r="E21" s="98">
        <f t="shared" si="6"/>
        <v>37500</v>
      </c>
      <c r="F21" s="98">
        <f t="shared" si="0"/>
        <v>0</v>
      </c>
      <c r="G21" s="98">
        <v>0</v>
      </c>
      <c r="H21" s="98">
        <f t="shared" si="3"/>
        <v>37500</v>
      </c>
      <c r="I21" s="99">
        <f t="shared" si="1"/>
        <v>1.061625139444432</v>
      </c>
      <c r="J21" s="100">
        <f t="shared" si="4"/>
        <v>35323.202707524841</v>
      </c>
    </row>
    <row r="22" spans="1:10" x14ac:dyDescent="0.25">
      <c r="A22" s="96">
        <f t="shared" si="2"/>
        <v>1</v>
      </c>
      <c r="B22" s="96">
        <v>11</v>
      </c>
      <c r="C22" s="96">
        <v>10</v>
      </c>
      <c r="D22" s="97">
        <f t="shared" si="5"/>
        <v>43770</v>
      </c>
      <c r="E22" s="98">
        <f t="shared" si="6"/>
        <v>37500</v>
      </c>
      <c r="F22" s="98">
        <f t="shared" si="0"/>
        <v>0</v>
      </c>
      <c r="G22" s="98">
        <v>0</v>
      </c>
      <c r="H22" s="98">
        <f t="shared" si="3"/>
        <v>37500</v>
      </c>
      <c r="I22" s="99">
        <f t="shared" si="1"/>
        <v>1.0687026403740616</v>
      </c>
      <c r="J22" s="100">
        <f t="shared" si="4"/>
        <v>35089.274212773023</v>
      </c>
    </row>
    <row r="23" spans="1:10" ht="15.75" thickBot="1" x14ac:dyDescent="0.3">
      <c r="A23" s="96">
        <f t="shared" si="2"/>
        <v>1</v>
      </c>
      <c r="B23" s="96">
        <v>12</v>
      </c>
      <c r="C23" s="96">
        <v>11</v>
      </c>
      <c r="D23" s="97">
        <f t="shared" si="5"/>
        <v>43800</v>
      </c>
      <c r="E23" s="98">
        <f t="shared" si="6"/>
        <v>37500</v>
      </c>
      <c r="F23" s="98">
        <f t="shared" si="0"/>
        <v>0</v>
      </c>
      <c r="G23" s="98">
        <v>0</v>
      </c>
      <c r="H23" s="98">
        <f t="shared" si="3"/>
        <v>37500</v>
      </c>
      <c r="I23" s="99">
        <f t="shared" si="1"/>
        <v>1.0758273246432219</v>
      </c>
      <c r="J23" s="100">
        <f t="shared" si="4"/>
        <v>34856.894913350683</v>
      </c>
    </row>
    <row r="24" spans="1:10" x14ac:dyDescent="0.25">
      <c r="A24" s="101">
        <f t="shared" si="2"/>
        <v>2</v>
      </c>
      <c r="B24" s="101">
        <v>13</v>
      </c>
      <c r="C24" s="101">
        <v>12</v>
      </c>
      <c r="D24" s="102">
        <f t="shared" si="5"/>
        <v>43831</v>
      </c>
      <c r="E24" s="103">
        <f>E12*(1+$B$8)</f>
        <v>39375</v>
      </c>
      <c r="F24" s="103">
        <f t="shared" si="0"/>
        <v>0</v>
      </c>
      <c r="G24" s="103">
        <v>0</v>
      </c>
      <c r="H24" s="103">
        <f t="shared" si="3"/>
        <v>39375</v>
      </c>
      <c r="I24" s="104">
        <f t="shared" si="1"/>
        <v>1.08299950680751</v>
      </c>
      <c r="J24" s="127">
        <f t="shared" si="4"/>
        <v>36357.35727717042</v>
      </c>
    </row>
    <row r="25" spans="1:10" x14ac:dyDescent="0.25">
      <c r="A25" s="96">
        <f t="shared" si="2"/>
        <v>2</v>
      </c>
      <c r="B25" s="96">
        <v>14</v>
      </c>
      <c r="C25" s="96">
        <v>13</v>
      </c>
      <c r="D25" s="97">
        <f t="shared" si="5"/>
        <v>43862</v>
      </c>
      <c r="E25" s="98">
        <f t="shared" ref="E25:E88" si="7">E13*(1+$B$8)</f>
        <v>39375</v>
      </c>
      <c r="F25" s="98">
        <f t="shared" si="0"/>
        <v>0</v>
      </c>
      <c r="G25" s="98">
        <v>0</v>
      </c>
      <c r="H25" s="98">
        <f t="shared" si="3"/>
        <v>39375</v>
      </c>
      <c r="I25" s="99">
        <f t="shared" si="1"/>
        <v>1.0902195035195601</v>
      </c>
      <c r="J25" s="100">
        <f t="shared" si="4"/>
        <v>36116.58007665936</v>
      </c>
    </row>
    <row r="26" spans="1:10" x14ac:dyDescent="0.25">
      <c r="A26" s="96">
        <f t="shared" si="2"/>
        <v>2</v>
      </c>
      <c r="B26" s="96">
        <v>15</v>
      </c>
      <c r="C26" s="96">
        <v>14</v>
      </c>
      <c r="D26" s="97">
        <f t="shared" si="5"/>
        <v>43891</v>
      </c>
      <c r="E26" s="98">
        <f t="shared" si="7"/>
        <v>39375</v>
      </c>
      <c r="F26" s="98">
        <f t="shared" si="0"/>
        <v>0</v>
      </c>
      <c r="G26" s="98">
        <v>0</v>
      </c>
      <c r="H26" s="98">
        <f t="shared" si="3"/>
        <v>39375</v>
      </c>
      <c r="I26" s="99">
        <f t="shared" si="1"/>
        <v>1.0974876335430237</v>
      </c>
      <c r="J26" s="100">
        <f t="shared" si="4"/>
        <v>35877.397427145064</v>
      </c>
    </row>
    <row r="27" spans="1:10" x14ac:dyDescent="0.25">
      <c r="A27" s="96">
        <f t="shared" si="2"/>
        <v>2</v>
      </c>
      <c r="B27" s="96">
        <v>16</v>
      </c>
      <c r="C27" s="96">
        <v>15</v>
      </c>
      <c r="D27" s="97">
        <f t="shared" si="5"/>
        <v>43922</v>
      </c>
      <c r="E27" s="98">
        <f t="shared" si="7"/>
        <v>39375</v>
      </c>
      <c r="F27" s="98">
        <f t="shared" si="0"/>
        <v>0</v>
      </c>
      <c r="G27" s="98">
        <v>0</v>
      </c>
      <c r="H27" s="98">
        <f t="shared" si="3"/>
        <v>39375</v>
      </c>
      <c r="I27" s="99">
        <f t="shared" si="1"/>
        <v>1.1048042177666437</v>
      </c>
      <c r="J27" s="100">
        <f t="shared" si="4"/>
        <v>35639.798768687149</v>
      </c>
    </row>
    <row r="28" spans="1:10" x14ac:dyDescent="0.25">
      <c r="A28" s="96">
        <f t="shared" si="2"/>
        <v>2</v>
      </c>
      <c r="B28" s="96">
        <v>17</v>
      </c>
      <c r="C28" s="96">
        <v>16</v>
      </c>
      <c r="D28" s="97">
        <f t="shared" si="5"/>
        <v>43952</v>
      </c>
      <c r="E28" s="98">
        <f t="shared" si="7"/>
        <v>39375</v>
      </c>
      <c r="F28" s="98">
        <f t="shared" si="0"/>
        <v>0</v>
      </c>
      <c r="G28" s="98">
        <v>0</v>
      </c>
      <c r="H28" s="98">
        <f t="shared" si="3"/>
        <v>39375</v>
      </c>
      <c r="I28" s="99">
        <f t="shared" si="1"/>
        <v>1.1121695792184214</v>
      </c>
      <c r="J28" s="100">
        <f t="shared" si="4"/>
        <v>35403.773611278622</v>
      </c>
    </row>
    <row r="29" spans="1:10" x14ac:dyDescent="0.25">
      <c r="A29" s="96">
        <f t="shared" si="2"/>
        <v>2</v>
      </c>
      <c r="B29" s="96">
        <v>18</v>
      </c>
      <c r="C29" s="96">
        <v>17</v>
      </c>
      <c r="D29" s="97">
        <f t="shared" si="5"/>
        <v>43983</v>
      </c>
      <c r="E29" s="98">
        <f t="shared" si="7"/>
        <v>39375</v>
      </c>
      <c r="F29" s="98">
        <f t="shared" si="0"/>
        <v>0</v>
      </c>
      <c r="G29" s="98">
        <v>0</v>
      </c>
      <c r="H29" s="98">
        <f t="shared" si="3"/>
        <v>39375</v>
      </c>
      <c r="I29" s="99">
        <f t="shared" si="1"/>
        <v>1.1195840430798776</v>
      </c>
      <c r="J29" s="100">
        <f t="shared" si="4"/>
        <v>35169.311534382738</v>
      </c>
    </row>
    <row r="30" spans="1:10" x14ac:dyDescent="0.25">
      <c r="A30" s="96">
        <f t="shared" si="2"/>
        <v>2</v>
      </c>
      <c r="B30" s="96">
        <v>19</v>
      </c>
      <c r="C30" s="96">
        <v>18</v>
      </c>
      <c r="D30" s="97">
        <f t="shared" si="5"/>
        <v>44013</v>
      </c>
      <c r="E30" s="98">
        <f t="shared" si="7"/>
        <v>39375</v>
      </c>
      <c r="F30" s="98">
        <f t="shared" si="0"/>
        <v>0</v>
      </c>
      <c r="G30" s="98">
        <v>0</v>
      </c>
      <c r="H30" s="98">
        <f t="shared" si="3"/>
        <v>39375</v>
      </c>
      <c r="I30" s="99">
        <f t="shared" si="1"/>
        <v>1.12704793670041</v>
      </c>
      <c r="J30" s="100">
        <f t="shared" si="4"/>
        <v>34936.402186472922</v>
      </c>
    </row>
    <row r="31" spans="1:10" x14ac:dyDescent="0.25">
      <c r="A31" s="96">
        <f t="shared" si="2"/>
        <v>2</v>
      </c>
      <c r="B31" s="96">
        <v>20</v>
      </c>
      <c r="C31" s="96">
        <v>19</v>
      </c>
      <c r="D31" s="97">
        <f t="shared" si="5"/>
        <v>44044</v>
      </c>
      <c r="E31" s="98">
        <f t="shared" si="7"/>
        <v>39375</v>
      </c>
      <c r="F31" s="98">
        <f t="shared" si="0"/>
        <v>0</v>
      </c>
      <c r="G31" s="98">
        <v>0</v>
      </c>
      <c r="H31" s="98">
        <f t="shared" si="3"/>
        <v>39375</v>
      </c>
      <c r="I31" s="99">
        <f t="shared" si="1"/>
        <v>1.134561589611746</v>
      </c>
      <c r="J31" s="100">
        <f t="shared" si="4"/>
        <v>34705.035284575752</v>
      </c>
    </row>
    <row r="32" spans="1:10" x14ac:dyDescent="0.25">
      <c r="A32" s="96">
        <f t="shared" si="2"/>
        <v>2</v>
      </c>
      <c r="B32" s="96">
        <v>21</v>
      </c>
      <c r="C32" s="96">
        <v>20</v>
      </c>
      <c r="D32" s="97">
        <f t="shared" si="5"/>
        <v>44075</v>
      </c>
      <c r="E32" s="98">
        <f t="shared" si="7"/>
        <v>39375</v>
      </c>
      <c r="F32" s="98">
        <f t="shared" si="0"/>
        <v>0</v>
      </c>
      <c r="G32" s="98">
        <v>0</v>
      </c>
      <c r="H32" s="98">
        <f t="shared" si="3"/>
        <v>39375</v>
      </c>
      <c r="I32" s="99">
        <f t="shared" si="1"/>
        <v>1.1421253335424908</v>
      </c>
      <c r="J32" s="100">
        <f t="shared" si="4"/>
        <v>34475.200613816982</v>
      </c>
    </row>
    <row r="33" spans="1:10" x14ac:dyDescent="0.25">
      <c r="A33" s="96">
        <f t="shared" si="2"/>
        <v>2</v>
      </c>
      <c r="B33" s="96">
        <v>22</v>
      </c>
      <c r="C33" s="96">
        <v>21</v>
      </c>
      <c r="D33" s="97">
        <f t="shared" si="5"/>
        <v>44105</v>
      </c>
      <c r="E33" s="98">
        <f t="shared" si="7"/>
        <v>39375</v>
      </c>
      <c r="F33" s="98">
        <f t="shared" si="0"/>
        <v>0</v>
      </c>
      <c r="G33" s="98">
        <v>0</v>
      </c>
      <c r="H33" s="98">
        <f t="shared" si="3"/>
        <v>39375</v>
      </c>
      <c r="I33" s="99">
        <f t="shared" si="1"/>
        <v>1.1497395024327741</v>
      </c>
      <c r="J33" s="100">
        <f>H33/I33</f>
        <v>34246.888026970504</v>
      </c>
    </row>
    <row r="34" spans="1:10" x14ac:dyDescent="0.25">
      <c r="A34" s="96">
        <f t="shared" si="2"/>
        <v>2</v>
      </c>
      <c r="B34" s="96">
        <v>23</v>
      </c>
      <c r="C34" s="96">
        <v>22</v>
      </c>
      <c r="D34" s="97">
        <f t="shared" si="5"/>
        <v>44136</v>
      </c>
      <c r="E34" s="98">
        <f t="shared" si="7"/>
        <v>39375</v>
      </c>
      <c r="F34" s="98">
        <f t="shared" si="0"/>
        <v>0</v>
      </c>
      <c r="G34" s="98">
        <v>0</v>
      </c>
      <c r="H34" s="98">
        <f t="shared" si="3"/>
        <v>39375</v>
      </c>
      <c r="I34" s="99">
        <f t="shared" si="1"/>
        <v>1.1574044324489925</v>
      </c>
      <c r="J34" s="100">
        <f t="shared" si="4"/>
        <v>34020.087444010438</v>
      </c>
    </row>
    <row r="35" spans="1:10" ht="15.75" thickBot="1" x14ac:dyDescent="0.3">
      <c r="A35" s="66">
        <f t="shared" si="2"/>
        <v>2</v>
      </c>
      <c r="B35" s="66">
        <v>24</v>
      </c>
      <c r="C35" s="66">
        <v>23</v>
      </c>
      <c r="D35" s="105">
        <f t="shared" si="5"/>
        <v>44166</v>
      </c>
      <c r="E35" s="106">
        <f t="shared" si="7"/>
        <v>39375</v>
      </c>
      <c r="F35" s="106">
        <f t="shared" si="0"/>
        <v>0</v>
      </c>
      <c r="G35" s="106">
        <v>0</v>
      </c>
      <c r="H35" s="106">
        <f t="shared" si="3"/>
        <v>39375</v>
      </c>
      <c r="I35" s="107">
        <f t="shared" si="1"/>
        <v>1.1651204619986524</v>
      </c>
      <c r="J35" s="128">
        <f t="shared" si="4"/>
        <v>33794.788851666002</v>
      </c>
    </row>
    <row r="36" spans="1:10" x14ac:dyDescent="0.25">
      <c r="A36" s="101">
        <f t="shared" si="2"/>
        <v>3</v>
      </c>
      <c r="B36" s="101">
        <v>25</v>
      </c>
      <c r="C36" s="101">
        <v>24</v>
      </c>
      <c r="D36" s="102">
        <f t="shared" si="5"/>
        <v>44197</v>
      </c>
      <c r="E36" s="103">
        <f t="shared" si="7"/>
        <v>41343.75</v>
      </c>
      <c r="F36" s="103">
        <f t="shared" si="0"/>
        <v>0</v>
      </c>
      <c r="G36" s="103">
        <v>0</v>
      </c>
      <c r="H36" s="103">
        <f t="shared" si="3"/>
        <v>41343.75</v>
      </c>
      <c r="I36" s="104">
        <f t="shared" si="1"/>
        <v>1.17288793174531</v>
      </c>
      <c r="J36" s="127">
        <f t="shared" si="4"/>
        <v>35249.531418128448</v>
      </c>
    </row>
    <row r="37" spans="1:10" x14ac:dyDescent="0.25">
      <c r="A37" s="96">
        <f t="shared" si="2"/>
        <v>3</v>
      </c>
      <c r="B37" s="96">
        <v>26</v>
      </c>
      <c r="C37" s="96">
        <v>25</v>
      </c>
      <c r="D37" s="97">
        <f>EDATE(D36,1)</f>
        <v>44228</v>
      </c>
      <c r="E37" s="98">
        <f t="shared" si="7"/>
        <v>41343.75</v>
      </c>
      <c r="F37" s="98">
        <f t="shared" si="0"/>
        <v>0</v>
      </c>
      <c r="G37" s="98">
        <v>0</v>
      </c>
      <c r="H37" s="98">
        <f t="shared" si="3"/>
        <v>41343.75</v>
      </c>
      <c r="I37" s="99">
        <f t="shared" si="1"/>
        <v>1.1807071846236119</v>
      </c>
      <c r="J37" s="100">
        <f t="shared" si="4"/>
        <v>35016.090812710383</v>
      </c>
    </row>
    <row r="38" spans="1:10" x14ac:dyDescent="0.25">
      <c r="A38" s="96">
        <f t="shared" si="2"/>
        <v>3</v>
      </c>
      <c r="B38" s="96">
        <v>27</v>
      </c>
      <c r="C38" s="96">
        <v>26</v>
      </c>
      <c r="D38" s="97">
        <f t="shared" si="5"/>
        <v>44256</v>
      </c>
      <c r="E38" s="98">
        <f t="shared" si="7"/>
        <v>41343.75</v>
      </c>
      <c r="F38" s="98">
        <f t="shared" si="0"/>
        <v>0</v>
      </c>
      <c r="G38" s="98">
        <v>0</v>
      </c>
      <c r="H38" s="98">
        <f t="shared" si="3"/>
        <v>41343.75</v>
      </c>
      <c r="I38" s="99">
        <f t="shared" si="1"/>
        <v>1.1885785658544361</v>
      </c>
      <c r="J38" s="100">
        <f t="shared" si="4"/>
        <v>34784.196171566604</v>
      </c>
    </row>
    <row r="39" spans="1:10" x14ac:dyDescent="0.25">
      <c r="A39" s="96">
        <f t="shared" si="2"/>
        <v>3</v>
      </c>
      <c r="B39" s="96">
        <v>28</v>
      </c>
      <c r="C39" s="96">
        <v>27</v>
      </c>
      <c r="D39" s="97">
        <f t="shared" si="5"/>
        <v>44287</v>
      </c>
      <c r="E39" s="98">
        <f t="shared" si="7"/>
        <v>41343.75</v>
      </c>
      <c r="F39" s="98">
        <f t="shared" si="0"/>
        <v>0</v>
      </c>
      <c r="G39" s="98">
        <v>0</v>
      </c>
      <c r="H39" s="98">
        <f t="shared" si="3"/>
        <v>41343.75</v>
      </c>
      <c r="I39" s="99">
        <f t="shared" si="1"/>
        <v>1.1965024229601322</v>
      </c>
      <c r="J39" s="100">
        <f t="shared" si="4"/>
        <v>34553.837256523118</v>
      </c>
    </row>
    <row r="40" spans="1:10" x14ac:dyDescent="0.25">
      <c r="A40" s="96">
        <f t="shared" si="2"/>
        <v>3</v>
      </c>
      <c r="B40" s="96">
        <v>29</v>
      </c>
      <c r="C40" s="96">
        <v>28</v>
      </c>
      <c r="D40" s="97">
        <f t="shared" si="5"/>
        <v>44317</v>
      </c>
      <c r="E40" s="98">
        <f t="shared" si="7"/>
        <v>41343.75</v>
      </c>
      <c r="F40" s="98">
        <f t="shared" si="0"/>
        <v>0</v>
      </c>
      <c r="G40" s="98">
        <v>0</v>
      </c>
      <c r="H40" s="98">
        <f t="shared" si="3"/>
        <v>41343.75</v>
      </c>
      <c r="I40" s="99">
        <f t="shared" si="1"/>
        <v>1.2044791057798663</v>
      </c>
      <c r="J40" s="100">
        <f t="shared" si="4"/>
        <v>34325.0038972084</v>
      </c>
    </row>
    <row r="41" spans="1:10" x14ac:dyDescent="0.25">
      <c r="A41" s="96">
        <f t="shared" si="2"/>
        <v>3</v>
      </c>
      <c r="B41" s="96">
        <v>30</v>
      </c>
      <c r="C41" s="96">
        <v>29</v>
      </c>
      <c r="D41" s="97">
        <f t="shared" si="5"/>
        <v>44348</v>
      </c>
      <c r="E41" s="98">
        <f t="shared" si="7"/>
        <v>41343.75</v>
      </c>
      <c r="F41" s="98">
        <f t="shared" si="0"/>
        <v>0</v>
      </c>
      <c r="G41" s="98">
        <v>0</v>
      </c>
      <c r="H41" s="98">
        <f t="shared" si="3"/>
        <v>41343.75</v>
      </c>
      <c r="I41" s="99">
        <f t="shared" si="1"/>
        <v>1.2125089664850655</v>
      </c>
      <c r="J41" s="100">
        <f t="shared" si="4"/>
        <v>34097.685990604368</v>
      </c>
    </row>
    <row r="42" spans="1:10" x14ac:dyDescent="0.25">
      <c r="A42" s="96">
        <f t="shared" si="2"/>
        <v>3</v>
      </c>
      <c r="B42" s="96">
        <v>31</v>
      </c>
      <c r="C42" s="96">
        <v>30</v>
      </c>
      <c r="D42" s="97">
        <f t="shared" si="5"/>
        <v>44378</v>
      </c>
      <c r="E42" s="98">
        <f t="shared" si="7"/>
        <v>41343.75</v>
      </c>
      <c r="F42" s="98">
        <f t="shared" si="0"/>
        <v>0</v>
      </c>
      <c r="G42" s="98">
        <v>0</v>
      </c>
      <c r="H42" s="98">
        <f t="shared" si="3"/>
        <v>41343.75</v>
      </c>
      <c r="I42" s="99">
        <f t="shared" si="1"/>
        <v>1.2205923595949657</v>
      </c>
      <c r="J42" s="100">
        <f t="shared" si="4"/>
        <v>33871.87350060037</v>
      </c>
    </row>
    <row r="43" spans="1:10" x14ac:dyDescent="0.25">
      <c r="A43" s="96">
        <f t="shared" si="2"/>
        <v>3</v>
      </c>
      <c r="B43" s="96">
        <v>32</v>
      </c>
      <c r="C43" s="96">
        <v>31</v>
      </c>
      <c r="D43" s="97">
        <f t="shared" si="5"/>
        <v>44409</v>
      </c>
      <c r="E43" s="98">
        <f t="shared" si="7"/>
        <v>41343.75</v>
      </c>
      <c r="F43" s="98">
        <f t="shared" si="0"/>
        <v>0</v>
      </c>
      <c r="G43" s="98">
        <v>0</v>
      </c>
      <c r="H43" s="98">
        <f t="shared" si="3"/>
        <v>41343.75</v>
      </c>
      <c r="I43" s="99">
        <f t="shared" si="1"/>
        <v>1.2287296419922653</v>
      </c>
      <c r="J43" s="100">
        <f t="shared" si="4"/>
        <v>33647.556457550047</v>
      </c>
    </row>
    <row r="44" spans="1:10" x14ac:dyDescent="0.25">
      <c r="A44" s="96">
        <f t="shared" si="2"/>
        <v>3</v>
      </c>
      <c r="B44" s="96">
        <v>33</v>
      </c>
      <c r="C44" s="96">
        <v>32</v>
      </c>
      <c r="D44" s="97">
        <f t="shared" si="5"/>
        <v>44440</v>
      </c>
      <c r="E44" s="98">
        <f t="shared" si="7"/>
        <v>41343.75</v>
      </c>
      <c r="F44" s="98">
        <f t="shared" ref="F44:F75" si="8">IF($B$6&gt;C44,-E44,0)</f>
        <v>0</v>
      </c>
      <c r="G44" s="98">
        <v>0</v>
      </c>
      <c r="H44" s="98">
        <f t="shared" si="3"/>
        <v>41343.75</v>
      </c>
      <c r="I44" s="99">
        <f t="shared" ref="I44:I71" si="9">(1+($B$9/12))^(C44)</f>
        <v>1.2369211729388805</v>
      </c>
      <c r="J44" s="100">
        <f t="shared" si="4"/>
        <v>33424.724957831168</v>
      </c>
    </row>
    <row r="45" spans="1:10" x14ac:dyDescent="0.25">
      <c r="A45" s="96">
        <f t="shared" si="2"/>
        <v>3</v>
      </c>
      <c r="B45" s="96">
        <v>34</v>
      </c>
      <c r="C45" s="96">
        <v>33</v>
      </c>
      <c r="D45" s="97">
        <f t="shared" si="5"/>
        <v>44470</v>
      </c>
      <c r="E45" s="98">
        <f t="shared" si="7"/>
        <v>41343.75</v>
      </c>
      <c r="F45" s="98">
        <f t="shared" si="8"/>
        <v>0</v>
      </c>
      <c r="G45" s="98">
        <v>0</v>
      </c>
      <c r="H45" s="98">
        <f t="shared" si="3"/>
        <v>41343.75</v>
      </c>
      <c r="I45" s="99">
        <f t="shared" si="9"/>
        <v>1.2451673140918063</v>
      </c>
      <c r="J45" s="100">
        <f t="shared" si="4"/>
        <v>33203.369163408446</v>
      </c>
    </row>
    <row r="46" spans="1:10" x14ac:dyDescent="0.25">
      <c r="A46" s="96">
        <f t="shared" si="2"/>
        <v>3</v>
      </c>
      <c r="B46" s="96">
        <v>35</v>
      </c>
      <c r="C46" s="96">
        <v>34</v>
      </c>
      <c r="D46" s="97">
        <f t="shared" si="5"/>
        <v>44501</v>
      </c>
      <c r="E46" s="98">
        <f t="shared" si="7"/>
        <v>41343.75</v>
      </c>
      <c r="F46" s="98">
        <f t="shared" si="8"/>
        <v>0</v>
      </c>
      <c r="G46" s="98">
        <v>0</v>
      </c>
      <c r="H46" s="98">
        <f t="shared" si="3"/>
        <v>41343.75</v>
      </c>
      <c r="I46" s="99">
        <f t="shared" si="9"/>
        <v>1.253468429519085</v>
      </c>
      <c r="J46" s="100">
        <f t="shared" si="4"/>
        <v>32983.479301399122</v>
      </c>
    </row>
    <row r="47" spans="1:10" ht="15.75" thickBot="1" x14ac:dyDescent="0.3">
      <c r="A47" s="66">
        <f t="shared" si="2"/>
        <v>3</v>
      </c>
      <c r="B47" s="66">
        <v>36</v>
      </c>
      <c r="C47" s="66">
        <v>35</v>
      </c>
      <c r="D47" s="105">
        <f t="shared" si="5"/>
        <v>44531</v>
      </c>
      <c r="E47" s="106">
        <f t="shared" si="7"/>
        <v>41343.75</v>
      </c>
      <c r="F47" s="106">
        <f t="shared" si="8"/>
        <v>0</v>
      </c>
      <c r="G47" s="106">
        <v>0</v>
      </c>
      <c r="H47" s="106">
        <f t="shared" si="3"/>
        <v>41343.75</v>
      </c>
      <c r="I47" s="107">
        <f t="shared" si="9"/>
        <v>1.2618248857158787</v>
      </c>
      <c r="J47" s="128">
        <f t="shared" si="4"/>
        <v>32765.045663641515</v>
      </c>
    </row>
    <row r="48" spans="1:10" x14ac:dyDescent="0.25">
      <c r="A48" s="101">
        <f t="shared" si="2"/>
        <v>4</v>
      </c>
      <c r="B48" s="101">
        <v>37</v>
      </c>
      <c r="C48" s="101">
        <v>36</v>
      </c>
      <c r="D48" s="102">
        <f t="shared" si="5"/>
        <v>44562</v>
      </c>
      <c r="E48" s="103">
        <f t="shared" si="7"/>
        <v>43410.9375</v>
      </c>
      <c r="F48" s="103">
        <f t="shared" si="8"/>
        <v>0</v>
      </c>
      <c r="G48" s="103">
        <v>0</v>
      </c>
      <c r="H48" s="103">
        <f t="shared" si="3"/>
        <v>43410.9375</v>
      </c>
      <c r="I48" s="104">
        <f t="shared" si="9"/>
        <v>1.2702370516206511</v>
      </c>
      <c r="J48" s="127">
        <f t="shared" si="4"/>
        <v>34175.461536579729</v>
      </c>
    </row>
    <row r="49" spans="1:10" x14ac:dyDescent="0.25">
      <c r="A49" s="96">
        <f t="shared" si="2"/>
        <v>4</v>
      </c>
      <c r="B49" s="96">
        <v>38</v>
      </c>
      <c r="C49" s="96">
        <v>37</v>
      </c>
      <c r="D49" s="97">
        <f t="shared" si="5"/>
        <v>44593</v>
      </c>
      <c r="E49" s="98">
        <f t="shared" si="7"/>
        <v>43410.9375</v>
      </c>
      <c r="F49" s="98">
        <f t="shared" si="8"/>
        <v>0</v>
      </c>
      <c r="G49" s="98">
        <v>0</v>
      </c>
      <c r="H49" s="98">
        <f t="shared" si="3"/>
        <v>43410.9375</v>
      </c>
      <c r="I49" s="99">
        <f t="shared" si="9"/>
        <v>1.2787052986314555</v>
      </c>
      <c r="J49" s="100">
        <f t="shared" si="4"/>
        <v>33949.133976734825</v>
      </c>
    </row>
    <row r="50" spans="1:10" x14ac:dyDescent="0.25">
      <c r="A50" s="96">
        <f t="shared" si="2"/>
        <v>4</v>
      </c>
      <c r="B50" s="96">
        <v>39</v>
      </c>
      <c r="C50" s="96">
        <v>38</v>
      </c>
      <c r="D50" s="97">
        <f t="shared" si="5"/>
        <v>44621</v>
      </c>
      <c r="E50" s="98">
        <f t="shared" si="7"/>
        <v>43410.9375</v>
      </c>
      <c r="F50" s="98">
        <f t="shared" si="8"/>
        <v>0</v>
      </c>
      <c r="G50" s="98">
        <v>0</v>
      </c>
      <c r="H50" s="98">
        <f t="shared" si="3"/>
        <v>43410.9375</v>
      </c>
      <c r="I50" s="99">
        <f t="shared" si="9"/>
        <v>1.2872300006223318</v>
      </c>
      <c r="J50" s="100">
        <f t="shared" si="4"/>
        <v>33724.305274902144</v>
      </c>
    </row>
    <row r="51" spans="1:10" x14ac:dyDescent="0.25">
      <c r="A51" s="96">
        <f t="shared" si="2"/>
        <v>4</v>
      </c>
      <c r="B51" s="96">
        <v>40</v>
      </c>
      <c r="C51" s="96">
        <v>39</v>
      </c>
      <c r="D51" s="97">
        <f t="shared" si="5"/>
        <v>44652</v>
      </c>
      <c r="E51" s="98">
        <f t="shared" si="7"/>
        <v>43410.9375</v>
      </c>
      <c r="F51" s="98">
        <f t="shared" si="8"/>
        <v>0</v>
      </c>
      <c r="G51" s="98">
        <v>0</v>
      </c>
      <c r="H51" s="98">
        <f t="shared" si="3"/>
        <v>43410.9375</v>
      </c>
      <c r="I51" s="99">
        <f t="shared" si="9"/>
        <v>1.295811533959814</v>
      </c>
      <c r="J51" s="100">
        <f t="shared" si="4"/>
        <v>33500.965504869688</v>
      </c>
    </row>
    <row r="52" spans="1:10" x14ac:dyDescent="0.25">
      <c r="A52" s="96">
        <f t="shared" si="2"/>
        <v>4</v>
      </c>
      <c r="B52" s="96">
        <v>41</v>
      </c>
      <c r="C52" s="96">
        <v>40</v>
      </c>
      <c r="D52" s="97">
        <f t="shared" si="5"/>
        <v>44682</v>
      </c>
      <c r="E52" s="98">
        <f t="shared" si="7"/>
        <v>43410.9375</v>
      </c>
      <c r="F52" s="98">
        <f t="shared" si="8"/>
        <v>0</v>
      </c>
      <c r="G52" s="98">
        <v>0</v>
      </c>
      <c r="H52" s="98">
        <f t="shared" si="3"/>
        <v>43410.9375</v>
      </c>
      <c r="I52" s="99">
        <f t="shared" si="9"/>
        <v>1.3044502775195459</v>
      </c>
      <c r="J52" s="100">
        <f t="shared" si="4"/>
        <v>33279.104806161944</v>
      </c>
    </row>
    <row r="53" spans="1:10" x14ac:dyDescent="0.25">
      <c r="A53" s="96">
        <f t="shared" si="2"/>
        <v>4</v>
      </c>
      <c r="B53" s="96">
        <v>42</v>
      </c>
      <c r="C53" s="96">
        <v>41</v>
      </c>
      <c r="D53" s="97">
        <f t="shared" si="5"/>
        <v>44713</v>
      </c>
      <c r="E53" s="98">
        <f t="shared" si="7"/>
        <v>43410.9375</v>
      </c>
      <c r="F53" s="98">
        <f t="shared" si="8"/>
        <v>0</v>
      </c>
      <c r="G53" s="98">
        <v>0</v>
      </c>
      <c r="H53" s="98">
        <f t="shared" si="3"/>
        <v>43410.9375</v>
      </c>
      <c r="I53" s="99">
        <f t="shared" si="9"/>
        <v>1.3131466127030094</v>
      </c>
      <c r="J53" s="100">
        <f t="shared" si="4"/>
        <v>33058.713383604583</v>
      </c>
    </row>
    <row r="54" spans="1:10" x14ac:dyDescent="0.25">
      <c r="A54" s="96">
        <f t="shared" si="2"/>
        <v>4</v>
      </c>
      <c r="B54" s="96">
        <v>43</v>
      </c>
      <c r="C54" s="96">
        <v>42</v>
      </c>
      <c r="D54" s="97">
        <f t="shared" si="5"/>
        <v>44743</v>
      </c>
      <c r="E54" s="98">
        <f t="shared" si="7"/>
        <v>43410.9375</v>
      </c>
      <c r="F54" s="98">
        <f t="shared" si="8"/>
        <v>0</v>
      </c>
      <c r="G54" s="98">
        <v>0</v>
      </c>
      <c r="H54" s="98">
        <f t="shared" si="3"/>
        <v>43410.9375</v>
      </c>
      <c r="I54" s="99">
        <f t="shared" si="9"/>
        <v>1.3219009234543628</v>
      </c>
      <c r="J54" s="100">
        <f>H54/I54</f>
        <v>32839.781506891966</v>
      </c>
    </row>
    <row r="55" spans="1:10" x14ac:dyDescent="0.25">
      <c r="A55" s="96">
        <f t="shared" si="2"/>
        <v>4</v>
      </c>
      <c r="B55" s="96">
        <v>44</v>
      </c>
      <c r="C55" s="96">
        <v>43</v>
      </c>
      <c r="D55" s="97">
        <f t="shared" si="5"/>
        <v>44774</v>
      </c>
      <c r="E55" s="98">
        <f t="shared" si="7"/>
        <v>43410.9375</v>
      </c>
      <c r="F55" s="98">
        <f t="shared" si="8"/>
        <v>0</v>
      </c>
      <c r="G55" s="98">
        <v>0</v>
      </c>
      <c r="H55" s="98">
        <f t="shared" si="3"/>
        <v>43410.9375</v>
      </c>
      <c r="I55" s="99">
        <f t="shared" si="9"/>
        <v>1.3307135962773919</v>
      </c>
      <c r="J55" s="100">
        <f t="shared" si="4"/>
        <v>32622.299510157583</v>
      </c>
    </row>
    <row r="56" spans="1:10" x14ac:dyDescent="0.25">
      <c r="A56" s="96">
        <f t="shared" si="2"/>
        <v>4</v>
      </c>
      <c r="B56" s="96">
        <v>45</v>
      </c>
      <c r="C56" s="96">
        <v>44</v>
      </c>
      <c r="D56" s="97">
        <f t="shared" si="5"/>
        <v>44805</v>
      </c>
      <c r="E56" s="98">
        <f t="shared" si="7"/>
        <v>43410.9375</v>
      </c>
      <c r="F56" s="98">
        <f t="shared" si="8"/>
        <v>0</v>
      </c>
      <c r="G56" s="98">
        <v>0</v>
      </c>
      <c r="H56" s="98">
        <f t="shared" si="3"/>
        <v>43410.9375</v>
      </c>
      <c r="I56" s="99">
        <f t="shared" si="9"/>
        <v>1.3395850202525743</v>
      </c>
      <c r="J56" s="100">
        <f t="shared" si="4"/>
        <v>32406.257791547276</v>
      </c>
    </row>
    <row r="57" spans="1:10" x14ac:dyDescent="0.25">
      <c r="A57" s="96">
        <f t="shared" si="2"/>
        <v>4</v>
      </c>
      <c r="B57" s="96">
        <v>46</v>
      </c>
      <c r="C57" s="96">
        <v>45</v>
      </c>
      <c r="D57" s="97">
        <f>EDATE(D56,1)</f>
        <v>44835</v>
      </c>
      <c r="E57" s="98">
        <f t="shared" si="7"/>
        <v>43410.9375</v>
      </c>
      <c r="F57" s="98">
        <f t="shared" si="8"/>
        <v>0</v>
      </c>
      <c r="G57" s="98">
        <v>0</v>
      </c>
      <c r="H57" s="98">
        <f t="shared" si="3"/>
        <v>43410.9375</v>
      </c>
      <c r="I57" s="99">
        <f t="shared" si="9"/>
        <v>1.3485155870542582</v>
      </c>
      <c r="J57" s="100">
        <f t="shared" si="4"/>
        <v>32191.646812795305</v>
      </c>
    </row>
    <row r="58" spans="1:10" x14ac:dyDescent="0.25">
      <c r="A58" s="96">
        <f t="shared" si="2"/>
        <v>4</v>
      </c>
      <c r="B58" s="96">
        <v>47</v>
      </c>
      <c r="C58" s="96">
        <v>46</v>
      </c>
      <c r="D58" s="97">
        <f t="shared" si="5"/>
        <v>44866</v>
      </c>
      <c r="E58" s="98">
        <f t="shared" si="7"/>
        <v>43410.9375</v>
      </c>
      <c r="F58" s="98">
        <f t="shared" si="8"/>
        <v>0</v>
      </c>
      <c r="G58" s="98">
        <v>0</v>
      </c>
      <c r="H58" s="98">
        <f t="shared" si="3"/>
        <v>43410.9375</v>
      </c>
      <c r="I58" s="99">
        <f t="shared" si="9"/>
        <v>1.357505690967953</v>
      </c>
      <c r="J58" s="100">
        <f t="shared" si="4"/>
        <v>31978.457098803286</v>
      </c>
    </row>
    <row r="59" spans="1:10" ht="15.75" thickBot="1" x14ac:dyDescent="0.3">
      <c r="A59" s="96">
        <f t="shared" si="2"/>
        <v>4</v>
      </c>
      <c r="B59" s="96">
        <v>48</v>
      </c>
      <c r="C59" s="96">
        <v>47</v>
      </c>
      <c r="D59" s="97">
        <f t="shared" si="5"/>
        <v>44896</v>
      </c>
      <c r="E59" s="98">
        <f t="shared" si="7"/>
        <v>43410.9375</v>
      </c>
      <c r="F59" s="98">
        <f t="shared" si="8"/>
        <v>0</v>
      </c>
      <c r="G59" s="98">
        <v>0</v>
      </c>
      <c r="H59" s="98">
        <f t="shared" si="3"/>
        <v>43410.9375</v>
      </c>
      <c r="I59" s="99">
        <f t="shared" si="9"/>
        <v>1.3665557289077392</v>
      </c>
      <c r="J59" s="100">
        <f t="shared" si="4"/>
        <v>31766.679237221811</v>
      </c>
    </row>
    <row r="60" spans="1:10" x14ac:dyDescent="0.25">
      <c r="A60" s="101">
        <f t="shared" si="2"/>
        <v>5</v>
      </c>
      <c r="B60" s="101">
        <v>49</v>
      </c>
      <c r="C60" s="101">
        <v>48</v>
      </c>
      <c r="D60" s="102">
        <f t="shared" si="5"/>
        <v>44927</v>
      </c>
      <c r="E60" s="103">
        <f t="shared" si="7"/>
        <v>45581.484375</v>
      </c>
      <c r="F60" s="103">
        <f t="shared" si="8"/>
        <v>0</v>
      </c>
      <c r="G60" s="103">
        <v>0</v>
      </c>
      <c r="H60" s="103">
        <f t="shared" si="3"/>
        <v>45581.484375</v>
      </c>
      <c r="I60" s="104">
        <f t="shared" si="9"/>
        <v>1.3756661004337909</v>
      </c>
      <c r="J60" s="127">
        <f t="shared" si="4"/>
        <v>33134.119071936657</v>
      </c>
    </row>
    <row r="61" spans="1:10" x14ac:dyDescent="0.25">
      <c r="A61" s="96">
        <f t="shared" si="2"/>
        <v>5</v>
      </c>
      <c r="B61" s="96">
        <v>50</v>
      </c>
      <c r="C61" s="96">
        <v>49</v>
      </c>
      <c r="D61" s="97">
        <f t="shared" si="5"/>
        <v>44958</v>
      </c>
      <c r="E61" s="98">
        <f t="shared" si="7"/>
        <v>45581.484375</v>
      </c>
      <c r="F61" s="98">
        <f t="shared" si="8"/>
        <v>0</v>
      </c>
      <c r="G61" s="98">
        <v>0</v>
      </c>
      <c r="H61" s="98">
        <f t="shared" si="3"/>
        <v>45581.484375</v>
      </c>
      <c r="I61" s="99">
        <f t="shared" si="9"/>
        <v>1.3848372077700162</v>
      </c>
      <c r="J61" s="100">
        <f t="shared" si="4"/>
        <v>32914.687819804625</v>
      </c>
    </row>
    <row r="62" spans="1:10" x14ac:dyDescent="0.25">
      <c r="A62" s="96">
        <f t="shared" si="2"/>
        <v>5</v>
      </c>
      <c r="B62" s="96">
        <v>51</v>
      </c>
      <c r="C62" s="96">
        <v>50</v>
      </c>
      <c r="D62" s="97">
        <f t="shared" si="5"/>
        <v>44986</v>
      </c>
      <c r="E62" s="98">
        <f t="shared" si="7"/>
        <v>45581.484375</v>
      </c>
      <c r="F62" s="98">
        <f t="shared" si="8"/>
        <v>0</v>
      </c>
      <c r="G62" s="98">
        <v>0</v>
      </c>
      <c r="H62" s="98">
        <f t="shared" si="3"/>
        <v>45581.484375</v>
      </c>
      <c r="I62" s="99">
        <f t="shared" si="9"/>
        <v>1.3940694558218163</v>
      </c>
      <c r="J62" s="100">
        <f t="shared" si="4"/>
        <v>32696.709754772808</v>
      </c>
    </row>
    <row r="63" spans="1:10" x14ac:dyDescent="0.25">
      <c r="A63" s="96">
        <f t="shared" si="2"/>
        <v>5</v>
      </c>
      <c r="B63" s="96">
        <v>52</v>
      </c>
      <c r="C63" s="96">
        <v>51</v>
      </c>
      <c r="D63" s="97">
        <f t="shared" si="5"/>
        <v>45017</v>
      </c>
      <c r="E63" s="98">
        <f t="shared" si="7"/>
        <v>45581.484375</v>
      </c>
      <c r="F63" s="98">
        <f t="shared" si="8"/>
        <v>0</v>
      </c>
      <c r="G63" s="98">
        <v>0</v>
      </c>
      <c r="H63" s="98">
        <f t="shared" si="3"/>
        <v>45581.484375</v>
      </c>
      <c r="I63" s="99">
        <f t="shared" si="9"/>
        <v>1.4033632521939616</v>
      </c>
      <c r="J63" s="100">
        <f t="shared" si="4"/>
        <v>32480.175253085574</v>
      </c>
    </row>
    <row r="64" spans="1:10" x14ac:dyDescent="0.25">
      <c r="A64" s="96">
        <f t="shared" si="2"/>
        <v>5</v>
      </c>
      <c r="B64" s="96">
        <v>53</v>
      </c>
      <c r="C64" s="96">
        <v>52</v>
      </c>
      <c r="D64" s="97">
        <f t="shared" si="5"/>
        <v>45047</v>
      </c>
      <c r="E64" s="98">
        <f t="shared" si="7"/>
        <v>45581.484375</v>
      </c>
      <c r="F64" s="98">
        <f t="shared" si="8"/>
        <v>0</v>
      </c>
      <c r="G64" s="98">
        <v>0</v>
      </c>
      <c r="H64" s="98">
        <f t="shared" si="3"/>
        <v>45581.484375</v>
      </c>
      <c r="I64" s="99">
        <f t="shared" si="9"/>
        <v>1.4127190072085878</v>
      </c>
      <c r="J64" s="100">
        <f t="shared" si="4"/>
        <v>32265.074754720772</v>
      </c>
    </row>
    <row r="65" spans="1:10" x14ac:dyDescent="0.25">
      <c r="A65" s="96">
        <f t="shared" si="2"/>
        <v>5</v>
      </c>
      <c r="B65" s="96">
        <v>54</v>
      </c>
      <c r="C65" s="96">
        <v>53</v>
      </c>
      <c r="D65" s="97">
        <f t="shared" si="5"/>
        <v>45078</v>
      </c>
      <c r="E65" s="98">
        <f t="shared" si="7"/>
        <v>45581.484375</v>
      </c>
      <c r="F65" s="98">
        <f t="shared" si="8"/>
        <v>0</v>
      </c>
      <c r="G65" s="98">
        <v>0</v>
      </c>
      <c r="H65" s="98">
        <f t="shared" si="3"/>
        <v>45581.484375</v>
      </c>
      <c r="I65" s="99">
        <f t="shared" si="9"/>
        <v>1.4221371339233118</v>
      </c>
      <c r="J65" s="100">
        <f t="shared" si="4"/>
        <v>32051.398762967656</v>
      </c>
    </row>
    <row r="66" spans="1:10" x14ac:dyDescent="0.25">
      <c r="A66" s="96">
        <f t="shared" si="2"/>
        <v>5</v>
      </c>
      <c r="B66" s="96">
        <v>55</v>
      </c>
      <c r="C66" s="96">
        <v>54</v>
      </c>
      <c r="D66" s="97">
        <f t="shared" si="5"/>
        <v>45108</v>
      </c>
      <c r="E66" s="98">
        <f t="shared" si="7"/>
        <v>45581.484375</v>
      </c>
      <c r="F66" s="98">
        <f t="shared" si="8"/>
        <v>0</v>
      </c>
      <c r="G66" s="98">
        <v>0</v>
      </c>
      <c r="H66" s="98">
        <f t="shared" si="3"/>
        <v>45581.484375</v>
      </c>
      <c r="I66" s="99">
        <f t="shared" si="9"/>
        <v>1.4316180481494671</v>
      </c>
      <c r="J66" s="100">
        <f t="shared" si="4"/>
        <v>31839.137844007604</v>
      </c>
    </row>
    <row r="67" spans="1:10" x14ac:dyDescent="0.25">
      <c r="A67" s="96">
        <f t="shared" si="2"/>
        <v>5</v>
      </c>
      <c r="B67" s="96">
        <v>56</v>
      </c>
      <c r="C67" s="96">
        <v>55</v>
      </c>
      <c r="D67" s="97">
        <f t="shared" si="5"/>
        <v>45139</v>
      </c>
      <c r="E67" s="98">
        <f t="shared" si="7"/>
        <v>45581.484375</v>
      </c>
      <c r="F67" s="98">
        <f t="shared" si="8"/>
        <v>0</v>
      </c>
      <c r="G67" s="98">
        <v>0</v>
      </c>
      <c r="H67" s="98">
        <f t="shared" si="3"/>
        <v>45581.484375</v>
      </c>
      <c r="I67" s="99">
        <f t="shared" si="9"/>
        <v>1.4411621684704634</v>
      </c>
      <c r="J67" s="100">
        <f t="shared" si="4"/>
        <v>31628.282626497625</v>
      </c>
    </row>
    <row r="68" spans="1:10" x14ac:dyDescent="0.25">
      <c r="A68" s="96">
        <f t="shared" si="2"/>
        <v>5</v>
      </c>
      <c r="B68" s="96">
        <v>57</v>
      </c>
      <c r="C68" s="96">
        <v>56</v>
      </c>
      <c r="D68" s="97">
        <f t="shared" si="5"/>
        <v>45170</v>
      </c>
      <c r="E68" s="98">
        <f t="shared" si="7"/>
        <v>45581.484375</v>
      </c>
      <c r="F68" s="98">
        <f t="shared" si="8"/>
        <v>0</v>
      </c>
      <c r="G68" s="98">
        <v>0</v>
      </c>
      <c r="H68" s="98">
        <f t="shared" si="3"/>
        <v>45581.484375</v>
      </c>
      <c r="I68" s="99">
        <f t="shared" si="9"/>
        <v>1.4507699162602665</v>
      </c>
      <c r="J68" s="100">
        <f t="shared" si="4"/>
        <v>31418.823801156581</v>
      </c>
    </row>
    <row r="69" spans="1:10" x14ac:dyDescent="0.25">
      <c r="A69" s="96">
        <f t="shared" si="2"/>
        <v>5</v>
      </c>
      <c r="B69" s="96">
        <v>58</v>
      </c>
      <c r="C69" s="96">
        <v>57</v>
      </c>
      <c r="D69" s="97">
        <f t="shared" si="5"/>
        <v>45200</v>
      </c>
      <c r="E69" s="98">
        <f t="shared" si="7"/>
        <v>45581.484375</v>
      </c>
      <c r="F69" s="98">
        <f t="shared" si="8"/>
        <v>0</v>
      </c>
      <c r="G69" s="98">
        <v>0</v>
      </c>
      <c r="H69" s="98">
        <f t="shared" si="3"/>
        <v>45581.484375</v>
      </c>
      <c r="I69" s="99">
        <f t="shared" si="9"/>
        <v>1.4604417157020013</v>
      </c>
      <c r="J69" s="100">
        <f>H69/I69</f>
        <v>31210.752120354224</v>
      </c>
    </row>
    <row r="70" spans="1:10" x14ac:dyDescent="0.25">
      <c r="A70" s="96">
        <f t="shared" si="2"/>
        <v>5</v>
      </c>
      <c r="B70" s="96">
        <v>59</v>
      </c>
      <c r="C70" s="96">
        <v>58</v>
      </c>
      <c r="D70" s="97">
        <f t="shared" si="5"/>
        <v>45231</v>
      </c>
      <c r="E70" s="98">
        <f t="shared" si="7"/>
        <v>45581.484375</v>
      </c>
      <c r="F70" s="98">
        <f t="shared" si="8"/>
        <v>0</v>
      </c>
      <c r="G70" s="98">
        <v>0</v>
      </c>
      <c r="H70" s="98">
        <f t="shared" si="3"/>
        <v>45581.484375</v>
      </c>
      <c r="I70" s="99">
        <f t="shared" si="9"/>
        <v>1.4701779938066815</v>
      </c>
      <c r="J70" s="100">
        <f t="shared" si="4"/>
        <v>31004.058397702869</v>
      </c>
    </row>
    <row r="71" spans="1:10" ht="15.75" thickBot="1" x14ac:dyDescent="0.3">
      <c r="A71" s="66">
        <f t="shared" si="2"/>
        <v>5</v>
      </c>
      <c r="B71" s="66">
        <v>60</v>
      </c>
      <c r="C71" s="66">
        <v>59</v>
      </c>
      <c r="D71" s="105">
        <f t="shared" si="5"/>
        <v>45261</v>
      </c>
      <c r="E71" s="106">
        <f t="shared" si="7"/>
        <v>45581.484375</v>
      </c>
      <c r="F71" s="106">
        <f t="shared" si="8"/>
        <v>0</v>
      </c>
      <c r="G71" s="106">
        <v>0</v>
      </c>
      <c r="H71" s="106">
        <f t="shared" si="3"/>
        <v>45581.484375</v>
      </c>
      <c r="I71" s="107">
        <f t="shared" si="9"/>
        <v>1.4799791804320592</v>
      </c>
      <c r="J71" s="128">
        <f t="shared" si="4"/>
        <v>30798.733507651861</v>
      </c>
    </row>
    <row r="72" spans="1:10" x14ac:dyDescent="0.25">
      <c r="A72" s="101">
        <f t="shared" si="2"/>
        <v>6</v>
      </c>
      <c r="B72" s="101">
        <v>61</v>
      </c>
      <c r="C72" s="101">
        <v>60</v>
      </c>
      <c r="D72" s="102">
        <f t="shared" si="5"/>
        <v>45292</v>
      </c>
      <c r="E72" s="103">
        <f t="shared" si="7"/>
        <v>47860.55859375</v>
      </c>
      <c r="F72" s="103">
        <f t="shared" si="8"/>
        <v>0</v>
      </c>
      <c r="G72" s="103">
        <v>0</v>
      </c>
      <c r="H72" s="103">
        <f t="shared" ref="H72:H135" si="10">SUM(E72:G72)</f>
        <v>47860.55859375</v>
      </c>
      <c r="I72" s="104">
        <f t="shared" ref="I72:I135" si="11">(1+($B$9/12))^(C72)</f>
        <v>1.4898457083016061</v>
      </c>
      <c r="J72" s="127">
        <f t="shared" ref="J72:J135" si="12">H72/I72</f>
        <v>32124.506804338864</v>
      </c>
    </row>
    <row r="73" spans="1:10" x14ac:dyDescent="0.25">
      <c r="A73" s="96">
        <f t="shared" si="2"/>
        <v>6</v>
      </c>
      <c r="B73" s="96">
        <v>62</v>
      </c>
      <c r="C73" s="96">
        <v>61</v>
      </c>
      <c r="D73" s="97">
        <f t="shared" si="5"/>
        <v>45323</v>
      </c>
      <c r="E73" s="98">
        <f t="shared" si="7"/>
        <v>47860.55859375</v>
      </c>
      <c r="F73" s="98">
        <f t="shared" si="8"/>
        <v>0</v>
      </c>
      <c r="G73" s="98">
        <v>0</v>
      </c>
      <c r="H73" s="98">
        <f t="shared" si="10"/>
        <v>47860.55859375</v>
      </c>
      <c r="I73" s="99">
        <f t="shared" si="11"/>
        <v>1.4997780130236169</v>
      </c>
      <c r="J73" s="100">
        <f t="shared" si="12"/>
        <v>31911.761726164434</v>
      </c>
    </row>
    <row r="74" spans="1:10" x14ac:dyDescent="0.25">
      <c r="A74" s="96">
        <f t="shared" si="2"/>
        <v>6</v>
      </c>
      <c r="B74" s="96">
        <v>63</v>
      </c>
      <c r="C74" s="96">
        <v>62</v>
      </c>
      <c r="D74" s="97">
        <f t="shared" si="5"/>
        <v>45352</v>
      </c>
      <c r="E74" s="98">
        <f t="shared" si="7"/>
        <v>47860.55859375</v>
      </c>
      <c r="F74" s="98">
        <f t="shared" si="8"/>
        <v>0</v>
      </c>
      <c r="G74" s="98">
        <v>0</v>
      </c>
      <c r="H74" s="98">
        <f t="shared" si="10"/>
        <v>47860.55859375</v>
      </c>
      <c r="I74" s="99">
        <f t="shared" si="11"/>
        <v>1.5097765331104407</v>
      </c>
      <c r="J74" s="100">
        <f t="shared" si="12"/>
        <v>31700.425555792488</v>
      </c>
    </row>
    <row r="75" spans="1:10" x14ac:dyDescent="0.25">
      <c r="A75" s="96">
        <f t="shared" si="2"/>
        <v>6</v>
      </c>
      <c r="B75" s="96">
        <v>64</v>
      </c>
      <c r="C75" s="96">
        <v>63</v>
      </c>
      <c r="D75" s="97">
        <f t="shared" si="5"/>
        <v>45383</v>
      </c>
      <c r="E75" s="98">
        <f t="shared" si="7"/>
        <v>47860.55859375</v>
      </c>
      <c r="F75" s="98">
        <f t="shared" si="8"/>
        <v>0</v>
      </c>
      <c r="G75" s="98">
        <v>0</v>
      </c>
      <c r="H75" s="98">
        <f t="shared" si="10"/>
        <v>47860.55859375</v>
      </c>
      <c r="I75" s="99">
        <f t="shared" si="11"/>
        <v>1.5198417099978434</v>
      </c>
      <c r="J75" s="100">
        <f t="shared" si="12"/>
        <v>31490.488962707775</v>
      </c>
    </row>
    <row r="76" spans="1:10" x14ac:dyDescent="0.25">
      <c r="A76" s="96">
        <f t="shared" si="2"/>
        <v>6</v>
      </c>
      <c r="B76" s="96">
        <v>65</v>
      </c>
      <c r="C76" s="96">
        <v>64</v>
      </c>
      <c r="D76" s="97">
        <f t="shared" si="5"/>
        <v>45413</v>
      </c>
      <c r="E76" s="98">
        <f t="shared" si="7"/>
        <v>47860.55859375</v>
      </c>
      <c r="F76" s="98">
        <f t="shared" ref="F76" si="13">IF($B$6&gt;C76,-E76,0)</f>
        <v>0</v>
      </c>
      <c r="G76" s="98">
        <v>0</v>
      </c>
      <c r="H76" s="98">
        <f t="shared" si="10"/>
        <v>47860.55859375</v>
      </c>
      <c r="I76" s="99">
        <f t="shared" si="11"/>
        <v>1.5299739880644958</v>
      </c>
      <c r="J76" s="100">
        <f t="shared" si="12"/>
        <v>31281.94267818653</v>
      </c>
    </row>
    <row r="77" spans="1:10" x14ac:dyDescent="0.25">
      <c r="A77" s="96">
        <f t="shared" ref="A77:A140" si="14">ROUNDUP(B77/12,0)</f>
        <v>6</v>
      </c>
      <c r="B77" s="96">
        <v>66</v>
      </c>
      <c r="C77" s="96">
        <v>65</v>
      </c>
      <c r="D77" s="97">
        <f t="shared" si="5"/>
        <v>45444</v>
      </c>
      <c r="E77" s="98">
        <f t="shared" si="7"/>
        <v>47860.55859375</v>
      </c>
      <c r="F77" s="98">
        <f t="shared" ref="F77:F140" si="15">IF($B$6&gt;C77,-E77,0)</f>
        <v>0</v>
      </c>
      <c r="G77" s="98">
        <v>0</v>
      </c>
      <c r="H77" s="98">
        <f t="shared" si="10"/>
        <v>47860.55859375</v>
      </c>
      <c r="I77" s="99">
        <f t="shared" si="11"/>
        <v>1.5401738146515924</v>
      </c>
      <c r="J77" s="100">
        <f t="shared" si="12"/>
        <v>31074.777494887283</v>
      </c>
    </row>
    <row r="78" spans="1:10" x14ac:dyDescent="0.25">
      <c r="A78" s="96">
        <f t="shared" si="14"/>
        <v>6</v>
      </c>
      <c r="B78" s="96">
        <v>67</v>
      </c>
      <c r="C78" s="96">
        <v>66</v>
      </c>
      <c r="D78" s="97">
        <f t="shared" ref="D78:D141" si="16">EDATE(D77,1)</f>
        <v>45474</v>
      </c>
      <c r="E78" s="98">
        <f t="shared" si="7"/>
        <v>47860.55859375</v>
      </c>
      <c r="F78" s="98">
        <f t="shared" si="15"/>
        <v>0</v>
      </c>
      <c r="G78" s="98">
        <v>0</v>
      </c>
      <c r="H78" s="98">
        <f t="shared" si="10"/>
        <v>47860.55859375</v>
      </c>
      <c r="I78" s="99">
        <f t="shared" si="11"/>
        <v>1.5504416400826029</v>
      </c>
      <c r="J78" s="100">
        <f t="shared" si="12"/>
        <v>30868.984266444324</v>
      </c>
    </row>
    <row r="79" spans="1:10" x14ac:dyDescent="0.25">
      <c r="A79" s="96">
        <f t="shared" si="14"/>
        <v>6</v>
      </c>
      <c r="B79" s="96">
        <v>68</v>
      </c>
      <c r="C79" s="96">
        <v>67</v>
      </c>
      <c r="D79" s="97">
        <f t="shared" si="16"/>
        <v>45505</v>
      </c>
      <c r="E79" s="98">
        <f t="shared" si="7"/>
        <v>47860.55859375</v>
      </c>
      <c r="F79" s="98">
        <f t="shared" si="15"/>
        <v>0</v>
      </c>
      <c r="G79" s="98">
        <v>0</v>
      </c>
      <c r="H79" s="98">
        <f t="shared" si="10"/>
        <v>47860.55859375</v>
      </c>
      <c r="I79" s="99">
        <f t="shared" si="11"/>
        <v>1.5607779176831535</v>
      </c>
      <c r="J79" s="100">
        <f t="shared" si="12"/>
        <v>30664.553907063899</v>
      </c>
    </row>
    <row r="80" spans="1:10" x14ac:dyDescent="0.25">
      <c r="A80" s="96">
        <f t="shared" si="14"/>
        <v>6</v>
      </c>
      <c r="B80" s="96">
        <v>69</v>
      </c>
      <c r="C80" s="96">
        <v>68</v>
      </c>
      <c r="D80" s="97">
        <f t="shared" si="16"/>
        <v>45536</v>
      </c>
      <c r="E80" s="98">
        <f t="shared" si="7"/>
        <v>47860.55859375</v>
      </c>
      <c r="F80" s="98">
        <f t="shared" si="15"/>
        <v>0</v>
      </c>
      <c r="G80" s="98">
        <v>0</v>
      </c>
      <c r="H80" s="98">
        <f t="shared" si="10"/>
        <v>47860.55859375</v>
      </c>
      <c r="I80" s="99">
        <f t="shared" si="11"/>
        <v>1.5711831038010411</v>
      </c>
      <c r="J80" s="100">
        <f t="shared" si="12"/>
        <v>30461.47739112308</v>
      </c>
    </row>
    <row r="81" spans="1:10" x14ac:dyDescent="0.25">
      <c r="A81" s="96">
        <f t="shared" si="14"/>
        <v>6</v>
      </c>
      <c r="B81" s="96">
        <v>70</v>
      </c>
      <c r="C81" s="96">
        <v>69</v>
      </c>
      <c r="D81" s="97">
        <f t="shared" si="16"/>
        <v>45566</v>
      </c>
      <c r="E81" s="98">
        <f t="shared" si="7"/>
        <v>47860.55859375</v>
      </c>
      <c r="F81" s="98">
        <f t="shared" si="15"/>
        <v>0</v>
      </c>
      <c r="G81" s="98">
        <v>0</v>
      </c>
      <c r="H81" s="98">
        <f t="shared" si="10"/>
        <v>47860.55859375</v>
      </c>
      <c r="I81" s="99">
        <f t="shared" si="11"/>
        <v>1.5816576578263812</v>
      </c>
      <c r="J81" s="100">
        <f t="shared" si="12"/>
        <v>30259.745752771272</v>
      </c>
    </row>
    <row r="82" spans="1:10" x14ac:dyDescent="0.25">
      <c r="A82" s="96">
        <f t="shared" si="14"/>
        <v>6</v>
      </c>
      <c r="B82" s="96">
        <v>71</v>
      </c>
      <c r="C82" s="96">
        <v>70</v>
      </c>
      <c r="D82" s="97">
        <f t="shared" si="16"/>
        <v>45597</v>
      </c>
      <c r="E82" s="98">
        <f t="shared" si="7"/>
        <v>47860.55859375</v>
      </c>
      <c r="F82" s="98">
        <f t="shared" si="15"/>
        <v>0</v>
      </c>
      <c r="G82" s="98">
        <v>0</v>
      </c>
      <c r="H82" s="98">
        <f t="shared" si="10"/>
        <v>47860.55859375</v>
      </c>
      <c r="I82" s="99">
        <f t="shared" si="11"/>
        <v>1.5922020422118905</v>
      </c>
      <c r="J82" s="100">
        <f t="shared" si="12"/>
        <v>30059.350085534377</v>
      </c>
    </row>
    <row r="83" spans="1:10" ht="15.75" thickBot="1" x14ac:dyDescent="0.3">
      <c r="A83" s="66">
        <f t="shared" si="14"/>
        <v>6</v>
      </c>
      <c r="B83" s="66">
        <v>72</v>
      </c>
      <c r="C83" s="66">
        <v>71</v>
      </c>
      <c r="D83" s="105">
        <f t="shared" si="16"/>
        <v>45627</v>
      </c>
      <c r="E83" s="106">
        <f t="shared" si="7"/>
        <v>47860.55859375</v>
      </c>
      <c r="F83" s="106">
        <f t="shared" si="15"/>
        <v>0</v>
      </c>
      <c r="G83" s="106">
        <v>0</v>
      </c>
      <c r="H83" s="106">
        <f t="shared" si="10"/>
        <v>47860.55859375</v>
      </c>
      <c r="I83" s="107">
        <f t="shared" si="11"/>
        <v>1.602816722493303</v>
      </c>
      <c r="J83" s="128">
        <f t="shared" si="12"/>
        <v>29860.281541921569</v>
      </c>
    </row>
    <row r="84" spans="1:10" x14ac:dyDescent="0.25">
      <c r="A84" s="101">
        <f t="shared" si="14"/>
        <v>7</v>
      </c>
      <c r="B84" s="101">
        <v>73</v>
      </c>
      <c r="C84" s="101">
        <v>72</v>
      </c>
      <c r="D84" s="102">
        <f t="shared" si="16"/>
        <v>45658</v>
      </c>
      <c r="E84" s="103">
        <f t="shared" si="7"/>
        <v>50253.586523437501</v>
      </c>
      <c r="F84" s="103">
        <f t="shared" si="15"/>
        <v>0</v>
      </c>
      <c r="G84" s="103">
        <v>0</v>
      </c>
      <c r="H84" s="103">
        <f t="shared" si="10"/>
        <v>50253.586523437501</v>
      </c>
      <c r="I84" s="104">
        <f t="shared" si="11"/>
        <v>1.6135021673099248</v>
      </c>
      <c r="J84" s="127">
        <f t="shared" si="12"/>
        <v>31145.657899686408</v>
      </c>
    </row>
    <row r="85" spans="1:10" x14ac:dyDescent="0.25">
      <c r="A85" s="96">
        <f t="shared" si="14"/>
        <v>7</v>
      </c>
      <c r="B85" s="96">
        <v>74</v>
      </c>
      <c r="C85" s="96">
        <v>73</v>
      </c>
      <c r="D85" s="97">
        <f t="shared" si="16"/>
        <v>45689</v>
      </c>
      <c r="E85" s="98">
        <f t="shared" si="7"/>
        <v>50253.586523437501</v>
      </c>
      <c r="F85" s="98">
        <f t="shared" si="15"/>
        <v>0</v>
      </c>
      <c r="G85" s="98">
        <v>0</v>
      </c>
      <c r="H85" s="98">
        <f t="shared" si="10"/>
        <v>50253.586523437501</v>
      </c>
      <c r="I85" s="99">
        <f t="shared" si="11"/>
        <v>1.6242588484253242</v>
      </c>
      <c r="J85" s="100">
        <f t="shared" si="12"/>
        <v>30939.395264589151</v>
      </c>
    </row>
    <row r="86" spans="1:10" x14ac:dyDescent="0.25">
      <c r="A86" s="96">
        <f t="shared" si="14"/>
        <v>7</v>
      </c>
      <c r="B86" s="96">
        <v>75</v>
      </c>
      <c r="C86" s="96">
        <v>74</v>
      </c>
      <c r="D86" s="97">
        <f t="shared" si="16"/>
        <v>45717</v>
      </c>
      <c r="E86" s="98">
        <f t="shared" si="7"/>
        <v>50253.586523437501</v>
      </c>
      <c r="F86" s="98">
        <f t="shared" si="15"/>
        <v>0</v>
      </c>
      <c r="G86" s="98">
        <v>0</v>
      </c>
      <c r="H86" s="98">
        <f t="shared" si="10"/>
        <v>50253.586523437501</v>
      </c>
      <c r="I86" s="99">
        <f t="shared" si="11"/>
        <v>1.6350872407481596</v>
      </c>
      <c r="J86" s="100">
        <f t="shared" si="12"/>
        <v>30734.498607207766</v>
      </c>
    </row>
    <row r="87" spans="1:10" x14ac:dyDescent="0.25">
      <c r="A87" s="96">
        <f t="shared" si="14"/>
        <v>7</v>
      </c>
      <c r="B87" s="96">
        <v>76</v>
      </c>
      <c r="C87" s="96">
        <v>75</v>
      </c>
      <c r="D87" s="97">
        <f t="shared" si="16"/>
        <v>45748</v>
      </c>
      <c r="E87" s="98">
        <f t="shared" si="7"/>
        <v>50253.586523437501</v>
      </c>
      <c r="F87" s="98">
        <f t="shared" si="15"/>
        <v>0</v>
      </c>
      <c r="G87" s="98">
        <v>0</v>
      </c>
      <c r="H87" s="98">
        <f t="shared" si="10"/>
        <v>50253.586523437501</v>
      </c>
      <c r="I87" s="99">
        <f t="shared" si="11"/>
        <v>1.6459878223531472</v>
      </c>
      <c r="J87" s="100">
        <f t="shared" si="12"/>
        <v>30530.958881332219</v>
      </c>
    </row>
    <row r="88" spans="1:10" x14ac:dyDescent="0.25">
      <c r="A88" s="96">
        <f t="shared" si="14"/>
        <v>7</v>
      </c>
      <c r="B88" s="96">
        <v>77</v>
      </c>
      <c r="C88" s="96">
        <v>76</v>
      </c>
      <c r="D88" s="97">
        <f t="shared" si="16"/>
        <v>45778</v>
      </c>
      <c r="E88" s="98">
        <f t="shared" si="7"/>
        <v>50253.586523437501</v>
      </c>
      <c r="F88" s="98">
        <f t="shared" si="15"/>
        <v>0</v>
      </c>
      <c r="G88" s="98">
        <v>0</v>
      </c>
      <c r="H88" s="98">
        <f t="shared" si="10"/>
        <v>50253.586523437501</v>
      </c>
      <c r="I88" s="99">
        <f t="shared" si="11"/>
        <v>1.6569610745021681</v>
      </c>
      <c r="J88" s="100">
        <f t="shared" si="12"/>
        <v>30328.767100661149</v>
      </c>
    </row>
    <row r="89" spans="1:10" x14ac:dyDescent="0.25">
      <c r="A89" s="96">
        <f t="shared" si="14"/>
        <v>7</v>
      </c>
      <c r="B89" s="96">
        <v>78</v>
      </c>
      <c r="C89" s="96">
        <v>77</v>
      </c>
      <c r="D89" s="97">
        <f t="shared" si="16"/>
        <v>45809</v>
      </c>
      <c r="E89" s="98">
        <f t="shared" ref="E89:E152" si="17">E77*(1+$B$8)</f>
        <v>50253.586523437501</v>
      </c>
      <c r="F89" s="98">
        <f t="shared" si="15"/>
        <v>0</v>
      </c>
      <c r="G89" s="98">
        <v>0</v>
      </c>
      <c r="H89" s="98">
        <f t="shared" si="10"/>
        <v>50253.586523437501</v>
      </c>
      <c r="I89" s="99">
        <f t="shared" si="11"/>
        <v>1.6680074816655159</v>
      </c>
      <c r="J89" s="100">
        <f t="shared" si="12"/>
        <v>30127.914338405113</v>
      </c>
    </row>
    <row r="90" spans="1:10" x14ac:dyDescent="0.25">
      <c r="A90" s="96">
        <f t="shared" si="14"/>
        <v>7</v>
      </c>
      <c r="B90" s="96">
        <v>79</v>
      </c>
      <c r="C90" s="96">
        <v>78</v>
      </c>
      <c r="D90" s="97">
        <f t="shared" si="16"/>
        <v>45839</v>
      </c>
      <c r="E90" s="98">
        <f t="shared" si="17"/>
        <v>50253.586523437501</v>
      </c>
      <c r="F90" s="98">
        <f t="shared" si="15"/>
        <v>0</v>
      </c>
      <c r="G90" s="98">
        <v>0</v>
      </c>
      <c r="H90" s="98">
        <f t="shared" si="10"/>
        <v>50253.586523437501</v>
      </c>
      <c r="I90" s="99">
        <f t="shared" si="11"/>
        <v>1.6791275315432859</v>
      </c>
      <c r="J90" s="100">
        <f t="shared" si="12"/>
        <v>29928.3917268925</v>
      </c>
    </row>
    <row r="91" spans="1:10" x14ac:dyDescent="0.25">
      <c r="A91" s="96">
        <f t="shared" si="14"/>
        <v>7</v>
      </c>
      <c r="B91" s="96">
        <v>80</v>
      </c>
      <c r="C91" s="96">
        <v>79</v>
      </c>
      <c r="D91" s="97">
        <f t="shared" si="16"/>
        <v>45870</v>
      </c>
      <c r="E91" s="98">
        <f t="shared" si="17"/>
        <v>50253.586523437501</v>
      </c>
      <c r="F91" s="98">
        <f t="shared" si="15"/>
        <v>0</v>
      </c>
      <c r="G91" s="98">
        <v>0</v>
      </c>
      <c r="H91" s="98">
        <f t="shared" si="10"/>
        <v>50253.586523437501</v>
      </c>
      <c r="I91" s="99">
        <f t="shared" si="11"/>
        <v>1.6903217150869077</v>
      </c>
      <c r="J91" s="100">
        <f t="shared" si="12"/>
        <v>29730.190457177981</v>
      </c>
    </row>
    <row r="92" spans="1:10" x14ac:dyDescent="0.25">
      <c r="A92" s="96">
        <f t="shared" si="14"/>
        <v>7</v>
      </c>
      <c r="B92" s="96">
        <v>81</v>
      </c>
      <c r="C92" s="96">
        <v>80</v>
      </c>
      <c r="D92" s="97">
        <f t="shared" si="16"/>
        <v>45901</v>
      </c>
      <c r="E92" s="98">
        <f t="shared" si="17"/>
        <v>50253.586523437501</v>
      </c>
      <c r="F92" s="98">
        <f t="shared" si="15"/>
        <v>0</v>
      </c>
      <c r="G92" s="98">
        <v>0</v>
      </c>
      <c r="H92" s="98">
        <f t="shared" si="10"/>
        <v>50253.586523437501</v>
      </c>
      <c r="I92" s="99">
        <f t="shared" si="11"/>
        <v>1.7015905265208204</v>
      </c>
      <c r="J92" s="100">
        <f t="shared" si="12"/>
        <v>29533.301778653622</v>
      </c>
    </row>
    <row r="93" spans="1:10" x14ac:dyDescent="0.25">
      <c r="A93" s="96">
        <f t="shared" si="14"/>
        <v>7</v>
      </c>
      <c r="B93" s="96">
        <v>82</v>
      </c>
      <c r="C93" s="96">
        <v>81</v>
      </c>
      <c r="D93" s="97">
        <f t="shared" si="16"/>
        <v>45931</v>
      </c>
      <c r="E93" s="98">
        <f t="shared" si="17"/>
        <v>50253.586523437501</v>
      </c>
      <c r="F93" s="98">
        <f t="shared" si="15"/>
        <v>0</v>
      </c>
      <c r="G93" s="98">
        <v>0</v>
      </c>
      <c r="H93" s="98">
        <f t="shared" si="10"/>
        <v>50253.586523437501</v>
      </c>
      <c r="I93" s="99">
        <f t="shared" si="11"/>
        <v>1.7129344633642927</v>
      </c>
      <c r="J93" s="100">
        <f t="shared" si="12"/>
        <v>29337.716998662538</v>
      </c>
    </row>
    <row r="94" spans="1:10" x14ac:dyDescent="0.25">
      <c r="A94" s="96">
        <f t="shared" si="14"/>
        <v>7</v>
      </c>
      <c r="B94" s="96">
        <v>83</v>
      </c>
      <c r="C94" s="96">
        <v>82</v>
      </c>
      <c r="D94" s="97">
        <f t="shared" si="16"/>
        <v>45962</v>
      </c>
      <c r="E94" s="98">
        <f t="shared" si="17"/>
        <v>50253.586523437501</v>
      </c>
      <c r="F94" s="98">
        <f t="shared" si="15"/>
        <v>0</v>
      </c>
      <c r="G94" s="98">
        <v>0</v>
      </c>
      <c r="H94" s="98">
        <f t="shared" si="10"/>
        <v>50253.586523437501</v>
      </c>
      <c r="I94" s="99">
        <f t="shared" si="11"/>
        <v>1.7243540264533879</v>
      </c>
      <c r="J94" s="100">
        <f t="shared" si="12"/>
        <v>29143.427482115105</v>
      </c>
    </row>
    <row r="95" spans="1:10" ht="15.75" thickBot="1" x14ac:dyDescent="0.3">
      <c r="A95" s="96">
        <f t="shared" si="14"/>
        <v>7</v>
      </c>
      <c r="B95" s="96">
        <v>84</v>
      </c>
      <c r="C95" s="96">
        <v>83</v>
      </c>
      <c r="D95" s="97">
        <f t="shared" si="16"/>
        <v>45992</v>
      </c>
      <c r="E95" s="98">
        <f t="shared" si="17"/>
        <v>50253.586523437501</v>
      </c>
      <c r="F95" s="98">
        <f t="shared" si="15"/>
        <v>0</v>
      </c>
      <c r="G95" s="98">
        <v>0</v>
      </c>
      <c r="H95" s="98">
        <f t="shared" si="10"/>
        <v>50253.586523437501</v>
      </c>
      <c r="I95" s="99">
        <f t="shared" si="11"/>
        <v>1.7358497199630769</v>
      </c>
      <c r="J95" s="100">
        <f t="shared" si="12"/>
        <v>28950.424651107725</v>
      </c>
    </row>
    <row r="96" spans="1:10" x14ac:dyDescent="0.25">
      <c r="A96" s="101">
        <f t="shared" si="14"/>
        <v>8</v>
      </c>
      <c r="B96" s="101">
        <v>85</v>
      </c>
      <c r="C96" s="101">
        <v>84</v>
      </c>
      <c r="D96" s="102">
        <f t="shared" si="16"/>
        <v>46023</v>
      </c>
      <c r="E96" s="103">
        <f t="shared" si="17"/>
        <v>52766.265849609379</v>
      </c>
      <c r="F96" s="103">
        <f t="shared" si="15"/>
        <v>0</v>
      </c>
      <c r="G96" s="103">
        <v>0</v>
      </c>
      <c r="H96" s="103">
        <f t="shared" si="10"/>
        <v>52766.265849609379</v>
      </c>
      <c r="I96" s="104">
        <f t="shared" si="11"/>
        <v>1.7474220514294971</v>
      </c>
      <c r="J96" s="127">
        <f t="shared" si="12"/>
        <v>30196.63498377131</v>
      </c>
    </row>
    <row r="97" spans="1:10" x14ac:dyDescent="0.25">
      <c r="A97" s="96">
        <f t="shared" si="14"/>
        <v>8</v>
      </c>
      <c r="B97" s="96">
        <v>86</v>
      </c>
      <c r="C97" s="96">
        <v>85</v>
      </c>
      <c r="D97" s="97">
        <f t="shared" si="16"/>
        <v>46054</v>
      </c>
      <c r="E97" s="98">
        <f t="shared" si="17"/>
        <v>52766.265849609379</v>
      </c>
      <c r="F97" s="98">
        <f t="shared" si="15"/>
        <v>0</v>
      </c>
      <c r="G97" s="98">
        <v>0</v>
      </c>
      <c r="H97" s="98">
        <f t="shared" si="10"/>
        <v>52766.265849609379</v>
      </c>
      <c r="I97" s="99">
        <f t="shared" si="11"/>
        <v>1.7590715317723604</v>
      </c>
      <c r="J97" s="100">
        <f t="shared" si="12"/>
        <v>29996.657268646995</v>
      </c>
    </row>
    <row r="98" spans="1:10" x14ac:dyDescent="0.25">
      <c r="A98" s="96">
        <f t="shared" si="14"/>
        <v>8</v>
      </c>
      <c r="B98" s="96">
        <v>87</v>
      </c>
      <c r="C98" s="96">
        <v>86</v>
      </c>
      <c r="D98" s="97">
        <f t="shared" si="16"/>
        <v>46082</v>
      </c>
      <c r="E98" s="98">
        <f t="shared" si="17"/>
        <v>52766.265849609379</v>
      </c>
      <c r="F98" s="98">
        <f t="shared" si="15"/>
        <v>0</v>
      </c>
      <c r="G98" s="98">
        <v>0</v>
      </c>
      <c r="H98" s="98">
        <f t="shared" si="10"/>
        <v>52766.265849609379</v>
      </c>
      <c r="I98" s="99">
        <f t="shared" si="11"/>
        <v>1.7707986753175093</v>
      </c>
      <c r="J98" s="100">
        <f t="shared" si="12"/>
        <v>29798.003909251984</v>
      </c>
    </row>
    <row r="99" spans="1:10" x14ac:dyDescent="0.25">
      <c r="A99" s="96">
        <f t="shared" si="14"/>
        <v>8</v>
      </c>
      <c r="B99" s="96">
        <v>88</v>
      </c>
      <c r="C99" s="96">
        <v>87</v>
      </c>
      <c r="D99" s="97">
        <f t="shared" si="16"/>
        <v>46113</v>
      </c>
      <c r="E99" s="98">
        <f t="shared" si="17"/>
        <v>52766.265849609379</v>
      </c>
      <c r="F99" s="98">
        <f t="shared" si="15"/>
        <v>0</v>
      </c>
      <c r="G99" s="98">
        <v>0</v>
      </c>
      <c r="H99" s="98">
        <f t="shared" si="10"/>
        <v>52766.265849609379</v>
      </c>
      <c r="I99" s="99">
        <f t="shared" si="11"/>
        <v>1.7826039998196259</v>
      </c>
      <c r="J99" s="100">
        <f t="shared" si="12"/>
        <v>29600.666135018531</v>
      </c>
    </row>
    <row r="100" spans="1:10" x14ac:dyDescent="0.25">
      <c r="A100" s="96">
        <f t="shared" si="14"/>
        <v>8</v>
      </c>
      <c r="B100" s="96">
        <v>89</v>
      </c>
      <c r="C100" s="96">
        <v>88</v>
      </c>
      <c r="D100" s="97">
        <f t="shared" si="16"/>
        <v>46143</v>
      </c>
      <c r="E100" s="98">
        <f t="shared" si="17"/>
        <v>52766.265849609379</v>
      </c>
      <c r="F100" s="98">
        <f t="shared" si="15"/>
        <v>0</v>
      </c>
      <c r="G100" s="98">
        <v>0</v>
      </c>
      <c r="H100" s="98">
        <f t="shared" si="10"/>
        <v>52766.265849609379</v>
      </c>
      <c r="I100" s="99">
        <f t="shared" si="11"/>
        <v>1.7944880264850902</v>
      </c>
      <c r="J100" s="100">
        <f t="shared" si="12"/>
        <v>29404.635233462115</v>
      </c>
    </row>
    <row r="101" spans="1:10" x14ac:dyDescent="0.25">
      <c r="A101" s="96">
        <f t="shared" si="14"/>
        <v>8</v>
      </c>
      <c r="B101" s="96">
        <v>90</v>
      </c>
      <c r="C101" s="96">
        <v>89</v>
      </c>
      <c r="D101" s="97">
        <f t="shared" si="16"/>
        <v>46174</v>
      </c>
      <c r="E101" s="98">
        <f t="shared" si="17"/>
        <v>52766.265849609379</v>
      </c>
      <c r="F101" s="98">
        <f t="shared" si="15"/>
        <v>0</v>
      </c>
      <c r="G101" s="98">
        <v>0</v>
      </c>
      <c r="H101" s="98">
        <f t="shared" si="10"/>
        <v>52766.265849609379</v>
      </c>
      <c r="I101" s="99">
        <f t="shared" si="11"/>
        <v>1.8064512799949906</v>
      </c>
      <c r="J101" s="100">
        <f t="shared" si="12"/>
        <v>29209.902549796807</v>
      </c>
    </row>
    <row r="102" spans="1:10" x14ac:dyDescent="0.25">
      <c r="A102" s="96">
        <f t="shared" si="14"/>
        <v>8</v>
      </c>
      <c r="B102" s="96">
        <v>91</v>
      </c>
      <c r="C102" s="96">
        <v>90</v>
      </c>
      <c r="D102" s="97">
        <f t="shared" si="16"/>
        <v>46204</v>
      </c>
      <c r="E102" s="98">
        <f t="shared" si="17"/>
        <v>52766.265849609379</v>
      </c>
      <c r="F102" s="98">
        <f t="shared" si="15"/>
        <v>0</v>
      </c>
      <c r="G102" s="98">
        <v>0</v>
      </c>
      <c r="H102" s="98">
        <f t="shared" si="10"/>
        <v>52766.265849609379</v>
      </c>
      <c r="I102" s="99">
        <f t="shared" si="11"/>
        <v>1.8184942885282906</v>
      </c>
      <c r="J102" s="100">
        <f t="shared" si="12"/>
        <v>29016.459486553118</v>
      </c>
    </row>
    <row r="103" spans="1:10" x14ac:dyDescent="0.25">
      <c r="A103" s="96">
        <f t="shared" si="14"/>
        <v>8</v>
      </c>
      <c r="B103" s="96">
        <v>92</v>
      </c>
      <c r="C103" s="96">
        <v>91</v>
      </c>
      <c r="D103" s="97">
        <f t="shared" si="16"/>
        <v>46235</v>
      </c>
      <c r="E103" s="98">
        <f t="shared" si="17"/>
        <v>52766.265849609379</v>
      </c>
      <c r="F103" s="98">
        <f t="shared" si="15"/>
        <v>0</v>
      </c>
      <c r="G103" s="98">
        <v>0</v>
      </c>
      <c r="H103" s="98">
        <f t="shared" si="10"/>
        <v>52766.265849609379</v>
      </c>
      <c r="I103" s="99">
        <f t="shared" si="11"/>
        <v>1.8306175837851457</v>
      </c>
      <c r="J103" s="100">
        <f t="shared" si="12"/>
        <v>28824.297503198464</v>
      </c>
    </row>
    <row r="104" spans="1:10" x14ac:dyDescent="0.25">
      <c r="A104" s="96">
        <f t="shared" si="14"/>
        <v>8</v>
      </c>
      <c r="B104" s="96">
        <v>93</v>
      </c>
      <c r="C104" s="96">
        <v>92</v>
      </c>
      <c r="D104" s="97">
        <f t="shared" si="16"/>
        <v>46266</v>
      </c>
      <c r="E104" s="98">
        <f t="shared" si="17"/>
        <v>52766.265849609379</v>
      </c>
      <c r="F104" s="98">
        <f t="shared" si="15"/>
        <v>0</v>
      </c>
      <c r="G104" s="98">
        <v>0</v>
      </c>
      <c r="H104" s="98">
        <f t="shared" si="10"/>
        <v>52766.265849609379</v>
      </c>
      <c r="I104" s="99">
        <f t="shared" si="11"/>
        <v>1.8428217010103798</v>
      </c>
      <c r="J104" s="100">
        <f t="shared" si="12"/>
        <v>28633.408115760067</v>
      </c>
    </row>
    <row r="105" spans="1:10" x14ac:dyDescent="0.25">
      <c r="A105" s="96">
        <f t="shared" si="14"/>
        <v>8</v>
      </c>
      <c r="B105" s="96">
        <v>94</v>
      </c>
      <c r="C105" s="96">
        <v>93</v>
      </c>
      <c r="D105" s="97">
        <f t="shared" si="16"/>
        <v>46296</v>
      </c>
      <c r="E105" s="98">
        <f t="shared" si="17"/>
        <v>52766.265849609379</v>
      </c>
      <c r="F105" s="98">
        <f t="shared" si="15"/>
        <v>0</v>
      </c>
      <c r="G105" s="98">
        <v>0</v>
      </c>
      <c r="H105" s="98">
        <f t="shared" si="10"/>
        <v>52766.265849609379</v>
      </c>
      <c r="I105" s="99">
        <f t="shared" si="11"/>
        <v>1.8551071790171156</v>
      </c>
      <c r="J105" s="100">
        <f t="shared" si="12"/>
        <v>28443.782896450397</v>
      </c>
    </row>
    <row r="106" spans="1:10" x14ac:dyDescent="0.25">
      <c r="A106" s="96">
        <f t="shared" si="14"/>
        <v>8</v>
      </c>
      <c r="B106" s="96">
        <v>95</v>
      </c>
      <c r="C106" s="96">
        <v>94</v>
      </c>
      <c r="D106" s="97">
        <f t="shared" si="16"/>
        <v>46327</v>
      </c>
      <c r="E106" s="98">
        <f t="shared" si="17"/>
        <v>52766.265849609379</v>
      </c>
      <c r="F106" s="98">
        <f t="shared" si="15"/>
        <v>0</v>
      </c>
      <c r="G106" s="98">
        <v>0</v>
      </c>
      <c r="H106" s="98">
        <f t="shared" si="10"/>
        <v>52766.265849609379</v>
      </c>
      <c r="I106" s="99">
        <f t="shared" si="11"/>
        <v>1.8674745602105629</v>
      </c>
      <c r="J106" s="100">
        <f t="shared" si="12"/>
        <v>28255.413473295099</v>
      </c>
    </row>
    <row r="107" spans="1:10" ht="15.75" thickBot="1" x14ac:dyDescent="0.3">
      <c r="A107" s="66">
        <f t="shared" si="14"/>
        <v>8</v>
      </c>
      <c r="B107" s="66">
        <v>96</v>
      </c>
      <c r="C107" s="66">
        <v>95</v>
      </c>
      <c r="D107" s="105">
        <f t="shared" si="16"/>
        <v>46357</v>
      </c>
      <c r="E107" s="106">
        <f t="shared" si="17"/>
        <v>52766.265849609379</v>
      </c>
      <c r="F107" s="106">
        <f t="shared" si="15"/>
        <v>0</v>
      </c>
      <c r="G107" s="106">
        <v>0</v>
      </c>
      <c r="H107" s="106">
        <f t="shared" si="10"/>
        <v>52766.265849609379</v>
      </c>
      <c r="I107" s="107">
        <f t="shared" si="11"/>
        <v>1.8799243906119663</v>
      </c>
      <c r="J107" s="128">
        <f t="shared" si="12"/>
        <v>28068.291529763348</v>
      </c>
    </row>
    <row r="108" spans="1:10" x14ac:dyDescent="0.25">
      <c r="A108" s="101">
        <f t="shared" si="14"/>
        <v>9</v>
      </c>
      <c r="B108" s="101">
        <v>97</v>
      </c>
      <c r="C108" s="101">
        <v>96</v>
      </c>
      <c r="D108" s="102">
        <f t="shared" si="16"/>
        <v>46388</v>
      </c>
      <c r="E108" s="103">
        <f t="shared" si="17"/>
        <v>55404.579142089853</v>
      </c>
      <c r="F108" s="103">
        <f t="shared" si="15"/>
        <v>0</v>
      </c>
      <c r="G108" s="103">
        <v>0</v>
      </c>
      <c r="H108" s="103">
        <f t="shared" si="10"/>
        <v>55404.579142089853</v>
      </c>
      <c r="I108" s="104">
        <f t="shared" si="11"/>
        <v>1.892457219882713</v>
      </c>
      <c r="J108" s="127">
        <f t="shared" si="12"/>
        <v>29276.52924462071</v>
      </c>
    </row>
    <row r="109" spans="1:10" x14ac:dyDescent="0.25">
      <c r="A109" s="96">
        <f t="shared" si="14"/>
        <v>9</v>
      </c>
      <c r="B109" s="96">
        <v>98</v>
      </c>
      <c r="C109" s="96">
        <v>97</v>
      </c>
      <c r="D109" s="97">
        <f t="shared" si="16"/>
        <v>46419</v>
      </c>
      <c r="E109" s="98">
        <f t="shared" si="17"/>
        <v>55404.579142089853</v>
      </c>
      <c r="F109" s="98">
        <f t="shared" si="15"/>
        <v>0</v>
      </c>
      <c r="G109" s="98">
        <v>0</v>
      </c>
      <c r="H109" s="98">
        <f t="shared" si="10"/>
        <v>55404.579142089853</v>
      </c>
      <c r="I109" s="99">
        <f t="shared" si="11"/>
        <v>1.9050736013485974</v>
      </c>
      <c r="J109" s="100">
        <f t="shared" si="12"/>
        <v>29082.644944987467</v>
      </c>
    </row>
    <row r="110" spans="1:10" x14ac:dyDescent="0.25">
      <c r="A110" s="96">
        <f t="shared" si="14"/>
        <v>9</v>
      </c>
      <c r="B110" s="96">
        <v>99</v>
      </c>
      <c r="C110" s="96">
        <v>98</v>
      </c>
      <c r="D110" s="97">
        <f t="shared" si="16"/>
        <v>46447</v>
      </c>
      <c r="E110" s="98">
        <f t="shared" si="17"/>
        <v>55404.579142089853</v>
      </c>
      <c r="F110" s="98">
        <f t="shared" si="15"/>
        <v>0</v>
      </c>
      <c r="G110" s="98">
        <v>0</v>
      </c>
      <c r="H110" s="98">
        <f t="shared" si="10"/>
        <v>55404.579142089853</v>
      </c>
      <c r="I110" s="99">
        <f t="shared" si="11"/>
        <v>1.9177740920242548</v>
      </c>
      <c r="J110" s="100">
        <f t="shared" si="12"/>
        <v>28890.044647338542</v>
      </c>
    </row>
    <row r="111" spans="1:10" x14ac:dyDescent="0.25">
      <c r="A111" s="96">
        <f t="shared" si="14"/>
        <v>9</v>
      </c>
      <c r="B111" s="96">
        <v>100</v>
      </c>
      <c r="C111" s="96">
        <v>99</v>
      </c>
      <c r="D111" s="97">
        <f t="shared" si="16"/>
        <v>46478</v>
      </c>
      <c r="E111" s="98">
        <f t="shared" si="17"/>
        <v>55404.579142089853</v>
      </c>
      <c r="F111" s="98">
        <f t="shared" si="15"/>
        <v>0</v>
      </c>
      <c r="G111" s="98">
        <v>0</v>
      </c>
      <c r="H111" s="98">
        <f t="shared" si="10"/>
        <v>55404.579142089853</v>
      </c>
      <c r="I111" s="99">
        <f t="shared" si="11"/>
        <v>1.9305592526377495</v>
      </c>
      <c r="J111" s="100">
        <f t="shared" si="12"/>
        <v>28698.719848349549</v>
      </c>
    </row>
    <row r="112" spans="1:10" x14ac:dyDescent="0.25">
      <c r="A112" s="96">
        <f t="shared" si="14"/>
        <v>9</v>
      </c>
      <c r="B112" s="96">
        <v>101</v>
      </c>
      <c r="C112" s="96">
        <v>100</v>
      </c>
      <c r="D112" s="97">
        <f t="shared" si="16"/>
        <v>46508</v>
      </c>
      <c r="E112" s="98">
        <f t="shared" si="17"/>
        <v>55404.579142089853</v>
      </c>
      <c r="F112" s="98">
        <f t="shared" si="15"/>
        <v>0</v>
      </c>
      <c r="G112" s="98">
        <v>0</v>
      </c>
      <c r="H112" s="98">
        <f t="shared" si="10"/>
        <v>55404.579142089853</v>
      </c>
      <c r="I112" s="99">
        <f t="shared" si="11"/>
        <v>1.9434296476553345</v>
      </c>
      <c r="J112" s="100">
        <f t="shared" si="12"/>
        <v>28508.662101009486</v>
      </c>
    </row>
    <row r="113" spans="1:10" x14ac:dyDescent="0.25">
      <c r="A113" s="96">
        <f t="shared" si="14"/>
        <v>9</v>
      </c>
      <c r="B113" s="96">
        <v>102</v>
      </c>
      <c r="C113" s="96">
        <v>101</v>
      </c>
      <c r="D113" s="97">
        <f t="shared" si="16"/>
        <v>46539</v>
      </c>
      <c r="E113" s="98">
        <f t="shared" si="17"/>
        <v>55404.579142089853</v>
      </c>
      <c r="F113" s="98">
        <f t="shared" si="15"/>
        <v>0</v>
      </c>
      <c r="G113" s="98">
        <v>0</v>
      </c>
      <c r="H113" s="98">
        <f t="shared" si="10"/>
        <v>55404.579142089853</v>
      </c>
      <c r="I113" s="99">
        <f t="shared" si="11"/>
        <v>1.9563858453063701</v>
      </c>
      <c r="J113" s="100">
        <f t="shared" si="12"/>
        <v>28319.863014247832</v>
      </c>
    </row>
    <row r="114" spans="1:10" x14ac:dyDescent="0.25">
      <c r="A114" s="96">
        <f t="shared" si="14"/>
        <v>9</v>
      </c>
      <c r="B114" s="96">
        <v>103</v>
      </c>
      <c r="C114" s="96">
        <v>102</v>
      </c>
      <c r="D114" s="97">
        <f t="shared" si="16"/>
        <v>46569</v>
      </c>
      <c r="E114" s="98">
        <f t="shared" si="17"/>
        <v>55404.579142089853</v>
      </c>
      <c r="F114" s="98">
        <f t="shared" si="15"/>
        <v>0</v>
      </c>
      <c r="G114" s="98">
        <v>0</v>
      </c>
      <c r="H114" s="98">
        <f t="shared" si="10"/>
        <v>55404.579142089853</v>
      </c>
      <c r="I114" s="99">
        <f t="shared" si="11"/>
        <v>1.9694284176084125</v>
      </c>
      <c r="J114" s="100">
        <f t="shared" si="12"/>
        <v>28132.314252564072</v>
      </c>
    </row>
    <row r="115" spans="1:10" x14ac:dyDescent="0.25">
      <c r="A115" s="96">
        <f t="shared" si="14"/>
        <v>9</v>
      </c>
      <c r="B115" s="96">
        <v>104</v>
      </c>
      <c r="C115" s="96">
        <v>103</v>
      </c>
      <c r="D115" s="97">
        <f t="shared" si="16"/>
        <v>46600</v>
      </c>
      <c r="E115" s="98">
        <f t="shared" si="17"/>
        <v>55404.579142089853</v>
      </c>
      <c r="F115" s="98">
        <f t="shared" si="15"/>
        <v>0</v>
      </c>
      <c r="G115" s="98">
        <v>0</v>
      </c>
      <c r="H115" s="98">
        <f t="shared" si="10"/>
        <v>55404.579142089853</v>
      </c>
      <c r="I115" s="99">
        <f t="shared" si="11"/>
        <v>1.9825579403924685</v>
      </c>
      <c r="J115" s="100">
        <f t="shared" si="12"/>
        <v>27946.007535659679</v>
      </c>
    </row>
    <row r="116" spans="1:10" x14ac:dyDescent="0.25">
      <c r="A116" s="96">
        <f t="shared" si="14"/>
        <v>9</v>
      </c>
      <c r="B116" s="96">
        <v>105</v>
      </c>
      <c r="C116" s="96">
        <v>104</v>
      </c>
      <c r="D116" s="97">
        <f t="shared" si="16"/>
        <v>46631</v>
      </c>
      <c r="E116" s="98">
        <f t="shared" si="17"/>
        <v>55404.579142089853</v>
      </c>
      <c r="F116" s="98">
        <f t="shared" si="15"/>
        <v>0</v>
      </c>
      <c r="G116" s="98">
        <v>0</v>
      </c>
      <c r="H116" s="98">
        <f t="shared" si="10"/>
        <v>55404.579142089853</v>
      </c>
      <c r="I116" s="99">
        <f t="shared" si="11"/>
        <v>1.9957749933284179</v>
      </c>
      <c r="J116" s="100">
        <f t="shared" si="12"/>
        <v>27760.934638072533</v>
      </c>
    </row>
    <row r="117" spans="1:10" x14ac:dyDescent="0.25">
      <c r="A117" s="96">
        <f t="shared" si="14"/>
        <v>9</v>
      </c>
      <c r="B117" s="96">
        <v>106</v>
      </c>
      <c r="C117" s="96">
        <v>105</v>
      </c>
      <c r="D117" s="97">
        <f t="shared" si="16"/>
        <v>46661</v>
      </c>
      <c r="E117" s="98">
        <f t="shared" si="17"/>
        <v>55404.579142089853</v>
      </c>
      <c r="F117" s="98">
        <f t="shared" si="15"/>
        <v>0</v>
      </c>
      <c r="G117" s="98">
        <v>0</v>
      </c>
      <c r="H117" s="98">
        <f t="shared" si="10"/>
        <v>55404.579142089853</v>
      </c>
      <c r="I117" s="99">
        <f t="shared" si="11"/>
        <v>2.009080159950607</v>
      </c>
      <c r="J117" s="100">
        <f t="shared" si="12"/>
        <v>27577.087388813779</v>
      </c>
    </row>
    <row r="118" spans="1:10" x14ac:dyDescent="0.25">
      <c r="A118" s="96">
        <f t="shared" si="14"/>
        <v>9</v>
      </c>
      <c r="B118" s="96">
        <v>107</v>
      </c>
      <c r="C118" s="96">
        <v>106</v>
      </c>
      <c r="D118" s="97">
        <f t="shared" si="16"/>
        <v>46692</v>
      </c>
      <c r="E118" s="98">
        <f t="shared" si="17"/>
        <v>55404.579142089853</v>
      </c>
      <c r="F118" s="98">
        <f t="shared" si="15"/>
        <v>0</v>
      </c>
      <c r="G118" s="98">
        <v>0</v>
      </c>
      <c r="H118" s="98">
        <f t="shared" si="10"/>
        <v>55404.579142089853</v>
      </c>
      <c r="I118" s="99">
        <f t="shared" si="11"/>
        <v>2.0224740276836113</v>
      </c>
      <c r="J118" s="100">
        <f t="shared" si="12"/>
        <v>27394.457671007061</v>
      </c>
    </row>
    <row r="119" spans="1:10" ht="15.75" thickBot="1" x14ac:dyDescent="0.3">
      <c r="A119" s="66">
        <f t="shared" si="14"/>
        <v>9</v>
      </c>
      <c r="B119" s="66">
        <v>108</v>
      </c>
      <c r="C119" s="66">
        <v>107</v>
      </c>
      <c r="D119" s="105">
        <f t="shared" si="16"/>
        <v>46722</v>
      </c>
      <c r="E119" s="106">
        <f t="shared" si="17"/>
        <v>55404.579142089853</v>
      </c>
      <c r="F119" s="106">
        <f t="shared" si="15"/>
        <v>0</v>
      </c>
      <c r="G119" s="106">
        <v>0</v>
      </c>
      <c r="H119" s="106">
        <f t="shared" si="10"/>
        <v>55404.579142089853</v>
      </c>
      <c r="I119" s="107">
        <f t="shared" si="11"/>
        <v>2.0359571878681688</v>
      </c>
      <c r="J119" s="128">
        <f t="shared" si="12"/>
        <v>27213.037421530193</v>
      </c>
    </row>
    <row r="120" spans="1:10" x14ac:dyDescent="0.25">
      <c r="A120" s="101">
        <f t="shared" si="14"/>
        <v>10</v>
      </c>
      <c r="B120" s="101">
        <v>109</v>
      </c>
      <c r="C120" s="101">
        <v>108</v>
      </c>
      <c r="D120" s="102">
        <f t="shared" si="16"/>
        <v>46753</v>
      </c>
      <c r="E120" s="103">
        <f t="shared" si="17"/>
        <v>58174.80809919435</v>
      </c>
      <c r="F120" s="103">
        <f t="shared" si="15"/>
        <v>0</v>
      </c>
      <c r="G120" s="103">
        <v>0</v>
      </c>
      <c r="H120" s="103">
        <f t="shared" si="10"/>
        <v>58174.80809919435</v>
      </c>
      <c r="I120" s="104">
        <f t="shared" si="11"/>
        <v>2.0495302357872895</v>
      </c>
      <c r="J120" s="127">
        <f t="shared" si="12"/>
        <v>28384.459562192096</v>
      </c>
    </row>
    <row r="121" spans="1:10" x14ac:dyDescent="0.25">
      <c r="A121" s="96">
        <f t="shared" si="14"/>
        <v>10</v>
      </c>
      <c r="B121" s="96">
        <v>110</v>
      </c>
      <c r="C121" s="96">
        <v>109</v>
      </c>
      <c r="D121" s="97">
        <f t="shared" si="16"/>
        <v>46784</v>
      </c>
      <c r="E121" s="98">
        <f t="shared" si="17"/>
        <v>58174.80809919435</v>
      </c>
      <c r="F121" s="98">
        <f t="shared" si="15"/>
        <v>0</v>
      </c>
      <c r="G121" s="98">
        <v>0</v>
      </c>
      <c r="H121" s="98">
        <f t="shared" si="10"/>
        <v>58174.80809919435</v>
      </c>
      <c r="I121" s="99">
        <f t="shared" si="11"/>
        <v>2.0631937706925383</v>
      </c>
      <c r="J121" s="100">
        <f t="shared" si="12"/>
        <v>28196.483008800093</v>
      </c>
    </row>
    <row r="122" spans="1:10" x14ac:dyDescent="0.25">
      <c r="A122" s="96">
        <f t="shared" si="14"/>
        <v>10</v>
      </c>
      <c r="B122" s="96">
        <v>111</v>
      </c>
      <c r="C122" s="96">
        <v>110</v>
      </c>
      <c r="D122" s="97">
        <f t="shared" si="16"/>
        <v>46813</v>
      </c>
      <c r="E122" s="98">
        <f t="shared" si="17"/>
        <v>58174.80809919435</v>
      </c>
      <c r="F122" s="98">
        <f t="shared" si="15"/>
        <v>0</v>
      </c>
      <c r="G122" s="98">
        <v>0</v>
      </c>
      <c r="H122" s="98">
        <f t="shared" si="10"/>
        <v>58174.80809919435</v>
      </c>
      <c r="I122" s="99">
        <f t="shared" si="11"/>
        <v>2.0769483958304882</v>
      </c>
      <c r="J122" s="100">
        <f t="shared" si="12"/>
        <v>28009.751333245131</v>
      </c>
    </row>
    <row r="123" spans="1:10" x14ac:dyDescent="0.25">
      <c r="A123" s="96">
        <f t="shared" si="14"/>
        <v>10</v>
      </c>
      <c r="B123" s="96">
        <v>112</v>
      </c>
      <c r="C123" s="96">
        <v>111</v>
      </c>
      <c r="D123" s="97">
        <f t="shared" si="16"/>
        <v>46844</v>
      </c>
      <c r="E123" s="98">
        <f t="shared" si="17"/>
        <v>58174.80809919435</v>
      </c>
      <c r="F123" s="98">
        <f t="shared" si="15"/>
        <v>0</v>
      </c>
      <c r="G123" s="98">
        <v>0</v>
      </c>
      <c r="H123" s="98">
        <f t="shared" si="10"/>
        <v>58174.80809919435</v>
      </c>
      <c r="I123" s="99">
        <f t="shared" si="11"/>
        <v>2.0907947184693576</v>
      </c>
      <c r="J123" s="100">
        <f t="shared" si="12"/>
        <v>27824.256291303114</v>
      </c>
    </row>
    <row r="124" spans="1:10" x14ac:dyDescent="0.25">
      <c r="A124" s="96">
        <f t="shared" si="14"/>
        <v>10</v>
      </c>
      <c r="B124" s="96">
        <v>113</v>
      </c>
      <c r="C124" s="96">
        <v>112</v>
      </c>
      <c r="D124" s="97">
        <f t="shared" si="16"/>
        <v>46874</v>
      </c>
      <c r="E124" s="98">
        <f t="shared" si="17"/>
        <v>58174.80809919435</v>
      </c>
      <c r="F124" s="98">
        <f t="shared" si="15"/>
        <v>0</v>
      </c>
      <c r="G124" s="98">
        <v>0</v>
      </c>
      <c r="H124" s="98">
        <f t="shared" si="10"/>
        <v>58174.80809919435</v>
      </c>
      <c r="I124" s="99">
        <f t="shared" si="11"/>
        <v>2.1047333499258203</v>
      </c>
      <c r="J124" s="100">
        <f t="shared" si="12"/>
        <v>27639.989693347463</v>
      </c>
    </row>
    <row r="125" spans="1:10" x14ac:dyDescent="0.25">
      <c r="A125" s="96">
        <f t="shared" si="14"/>
        <v>10</v>
      </c>
      <c r="B125" s="96">
        <v>114</v>
      </c>
      <c r="C125" s="96">
        <v>113</v>
      </c>
      <c r="D125" s="97">
        <f t="shared" si="16"/>
        <v>46905</v>
      </c>
      <c r="E125" s="98">
        <f t="shared" si="17"/>
        <v>58174.80809919435</v>
      </c>
      <c r="F125" s="98">
        <f t="shared" si="15"/>
        <v>0</v>
      </c>
      <c r="G125" s="98">
        <v>0</v>
      </c>
      <c r="H125" s="98">
        <f t="shared" si="10"/>
        <v>58174.80809919435</v>
      </c>
      <c r="I125" s="99">
        <f t="shared" si="11"/>
        <v>2.1187649055919926</v>
      </c>
      <c r="J125" s="100">
        <f t="shared" si="12"/>
        <v>27456.943403987541</v>
      </c>
    </row>
    <row r="126" spans="1:10" x14ac:dyDescent="0.25">
      <c r="A126" s="96">
        <f t="shared" si="14"/>
        <v>10</v>
      </c>
      <c r="B126" s="96">
        <v>115</v>
      </c>
      <c r="C126" s="96">
        <v>114</v>
      </c>
      <c r="D126" s="97">
        <f t="shared" si="16"/>
        <v>46935</v>
      </c>
      <c r="E126" s="98">
        <f t="shared" si="17"/>
        <v>58174.80809919435</v>
      </c>
      <c r="F126" s="98">
        <f t="shared" si="15"/>
        <v>0</v>
      </c>
      <c r="G126" s="98">
        <v>0</v>
      </c>
      <c r="H126" s="98">
        <f t="shared" si="10"/>
        <v>58174.80809919435</v>
      </c>
      <c r="I126" s="99">
        <f t="shared" si="11"/>
        <v>2.1328900049626056</v>
      </c>
      <c r="J126" s="100">
        <f t="shared" si="12"/>
        <v>27275.109341709482</v>
      </c>
    </row>
    <row r="127" spans="1:10" x14ac:dyDescent="0.25">
      <c r="A127" s="96">
        <f t="shared" si="14"/>
        <v>10</v>
      </c>
      <c r="B127" s="96">
        <v>116</v>
      </c>
      <c r="C127" s="96">
        <v>115</v>
      </c>
      <c r="D127" s="97">
        <f t="shared" si="16"/>
        <v>46966</v>
      </c>
      <c r="E127" s="98">
        <f t="shared" si="17"/>
        <v>58174.80809919435</v>
      </c>
      <c r="F127" s="98">
        <f t="shared" si="15"/>
        <v>0</v>
      </c>
      <c r="G127" s="98">
        <v>0</v>
      </c>
      <c r="H127" s="98">
        <f t="shared" si="10"/>
        <v>58174.80809919435</v>
      </c>
      <c r="I127" s="99">
        <f t="shared" si="11"/>
        <v>2.1471092716623561</v>
      </c>
      <c r="J127" s="100">
        <f t="shared" si="12"/>
        <v>27094.479478519355</v>
      </c>
    </row>
    <row r="128" spans="1:10" x14ac:dyDescent="0.25">
      <c r="A128" s="96">
        <f t="shared" si="14"/>
        <v>10</v>
      </c>
      <c r="B128" s="96">
        <v>117</v>
      </c>
      <c r="C128" s="96">
        <v>116</v>
      </c>
      <c r="D128" s="97">
        <f t="shared" si="16"/>
        <v>46997</v>
      </c>
      <c r="E128" s="98">
        <f t="shared" si="17"/>
        <v>58174.80809919435</v>
      </c>
      <c r="F128" s="98">
        <f t="shared" si="15"/>
        <v>0</v>
      </c>
      <c r="G128" s="98">
        <v>0</v>
      </c>
      <c r="H128" s="98">
        <f t="shared" si="10"/>
        <v>58174.80809919435</v>
      </c>
      <c r="I128" s="99">
        <f t="shared" si="11"/>
        <v>2.1614233334734383</v>
      </c>
      <c r="J128" s="100">
        <f t="shared" si="12"/>
        <v>26915.045839588765</v>
      </c>
    </row>
    <row r="129" spans="1:10" x14ac:dyDescent="0.25">
      <c r="A129" s="96">
        <f t="shared" si="14"/>
        <v>10</v>
      </c>
      <c r="B129" s="96">
        <v>118</v>
      </c>
      <c r="C129" s="96">
        <v>117</v>
      </c>
      <c r="D129" s="97">
        <f t="shared" si="16"/>
        <v>47027</v>
      </c>
      <c r="E129" s="98">
        <f t="shared" si="17"/>
        <v>58174.80809919435</v>
      </c>
      <c r="F129" s="98">
        <f t="shared" si="15"/>
        <v>0</v>
      </c>
      <c r="G129" s="98">
        <v>0</v>
      </c>
      <c r="H129" s="98">
        <f t="shared" si="10"/>
        <v>58174.80809919435</v>
      </c>
      <c r="I129" s="99">
        <f t="shared" si="11"/>
        <v>2.1758328223632613</v>
      </c>
      <c r="J129" s="100">
        <f t="shared" si="12"/>
        <v>26736.800502902748</v>
      </c>
    </row>
    <row r="130" spans="1:10" x14ac:dyDescent="0.25">
      <c r="A130" s="96">
        <f t="shared" si="14"/>
        <v>10</v>
      </c>
      <c r="B130" s="96">
        <v>119</v>
      </c>
      <c r="C130" s="96">
        <v>118</v>
      </c>
      <c r="D130" s="97">
        <f t="shared" si="16"/>
        <v>47058</v>
      </c>
      <c r="E130" s="98">
        <f t="shared" si="17"/>
        <v>58174.80809919435</v>
      </c>
      <c r="F130" s="98">
        <f t="shared" si="15"/>
        <v>0</v>
      </c>
      <c r="G130" s="98">
        <v>0</v>
      </c>
      <c r="H130" s="98">
        <f t="shared" si="10"/>
        <v>58174.80809919435</v>
      </c>
      <c r="I130" s="99">
        <f t="shared" si="11"/>
        <v>2.1903383745123497</v>
      </c>
      <c r="J130" s="100">
        <f t="shared" si="12"/>
        <v>26559.735598910014</v>
      </c>
    </row>
    <row r="131" spans="1:10" ht="15.75" thickBot="1" x14ac:dyDescent="0.3">
      <c r="A131" s="96">
        <f t="shared" si="14"/>
        <v>10</v>
      </c>
      <c r="B131" s="96">
        <v>120</v>
      </c>
      <c r="C131" s="96">
        <v>119</v>
      </c>
      <c r="D131" s="97">
        <f t="shared" si="16"/>
        <v>47088</v>
      </c>
      <c r="E131" s="98">
        <f t="shared" si="17"/>
        <v>58174.80809919435</v>
      </c>
      <c r="F131" s="98">
        <f t="shared" si="15"/>
        <v>0</v>
      </c>
      <c r="G131" s="98">
        <v>0</v>
      </c>
      <c r="H131" s="98">
        <f t="shared" si="10"/>
        <v>58174.80809919435</v>
      </c>
      <c r="I131" s="99">
        <f t="shared" si="11"/>
        <v>2.2049406303424317</v>
      </c>
      <c r="J131" s="100">
        <f t="shared" si="12"/>
        <v>26383.843310175514</v>
      </c>
    </row>
    <row r="132" spans="1:10" x14ac:dyDescent="0.25">
      <c r="A132" s="101">
        <f t="shared" si="14"/>
        <v>11</v>
      </c>
      <c r="B132" s="101">
        <v>121</v>
      </c>
      <c r="C132" s="101">
        <v>120</v>
      </c>
      <c r="D132" s="102">
        <f t="shared" si="16"/>
        <v>47119</v>
      </c>
      <c r="E132" s="103">
        <f t="shared" si="17"/>
        <v>61083.548504154067</v>
      </c>
      <c r="F132" s="103">
        <f t="shared" si="15"/>
        <v>0</v>
      </c>
      <c r="G132" s="103">
        <v>0</v>
      </c>
      <c r="H132" s="103">
        <f t="shared" si="10"/>
        <v>61083.548504154067</v>
      </c>
      <c r="I132" s="104">
        <f t="shared" si="11"/>
        <v>2.2196402345447144</v>
      </c>
      <c r="J132" s="127">
        <f t="shared" si="12"/>
        <v>27519.571664587045</v>
      </c>
    </row>
    <row r="133" spans="1:10" x14ac:dyDescent="0.25">
      <c r="A133" s="96">
        <f t="shared" si="14"/>
        <v>11</v>
      </c>
      <c r="B133" s="96">
        <v>122</v>
      </c>
      <c r="C133" s="96">
        <v>121</v>
      </c>
      <c r="D133" s="97">
        <f t="shared" si="16"/>
        <v>47150</v>
      </c>
      <c r="E133" s="98">
        <f t="shared" si="17"/>
        <v>61083.548504154067</v>
      </c>
      <c r="F133" s="98">
        <f t="shared" si="15"/>
        <v>0</v>
      </c>
      <c r="G133" s="98">
        <v>0</v>
      </c>
      <c r="H133" s="98">
        <f t="shared" si="10"/>
        <v>61083.548504154067</v>
      </c>
      <c r="I133" s="99">
        <f t="shared" si="11"/>
        <v>2.2344378361083455</v>
      </c>
      <c r="J133" s="100">
        <f t="shared" si="12"/>
        <v>27337.322845616276</v>
      </c>
    </row>
    <row r="134" spans="1:10" x14ac:dyDescent="0.25">
      <c r="A134" s="96">
        <f t="shared" si="14"/>
        <v>11</v>
      </c>
      <c r="B134" s="96">
        <v>123</v>
      </c>
      <c r="C134" s="96">
        <v>122</v>
      </c>
      <c r="D134" s="97">
        <f t="shared" si="16"/>
        <v>47178</v>
      </c>
      <c r="E134" s="98">
        <f t="shared" si="17"/>
        <v>61083.548504154067</v>
      </c>
      <c r="F134" s="98">
        <f t="shared" si="15"/>
        <v>0</v>
      </c>
      <c r="G134" s="98">
        <v>0</v>
      </c>
      <c r="H134" s="98">
        <f t="shared" si="10"/>
        <v>61083.548504154067</v>
      </c>
      <c r="I134" s="99">
        <f t="shared" si="11"/>
        <v>2.2493340883490682</v>
      </c>
      <c r="J134" s="100">
        <f t="shared" si="12"/>
        <v>27156.280972466491</v>
      </c>
    </row>
    <row r="135" spans="1:10" x14ac:dyDescent="0.25">
      <c r="A135" s="96">
        <f t="shared" si="14"/>
        <v>11</v>
      </c>
      <c r="B135" s="96">
        <v>124</v>
      </c>
      <c r="C135" s="96">
        <v>123</v>
      </c>
      <c r="D135" s="97">
        <f t="shared" si="16"/>
        <v>47209</v>
      </c>
      <c r="E135" s="98">
        <f t="shared" si="17"/>
        <v>61083.548504154067</v>
      </c>
      <c r="F135" s="98">
        <f t="shared" si="15"/>
        <v>0</v>
      </c>
      <c r="G135" s="98">
        <v>0</v>
      </c>
      <c r="H135" s="98">
        <f t="shared" si="10"/>
        <v>61083.548504154067</v>
      </c>
      <c r="I135" s="99">
        <f t="shared" si="11"/>
        <v>2.2643296489380615</v>
      </c>
      <c r="J135" s="100">
        <f t="shared" si="12"/>
        <v>26976.43805211904</v>
      </c>
    </row>
    <row r="136" spans="1:10" x14ac:dyDescent="0.25">
      <c r="A136" s="96">
        <f t="shared" si="14"/>
        <v>11</v>
      </c>
      <c r="B136" s="96">
        <v>125</v>
      </c>
      <c r="C136" s="96">
        <v>124</v>
      </c>
      <c r="D136" s="97">
        <f t="shared" si="16"/>
        <v>47239</v>
      </c>
      <c r="E136" s="98">
        <f t="shared" si="17"/>
        <v>61083.548504154067</v>
      </c>
      <c r="F136" s="98">
        <f t="shared" si="15"/>
        <v>0</v>
      </c>
      <c r="G136" s="98">
        <v>0</v>
      </c>
      <c r="H136" s="98">
        <f t="shared" ref="H136:H199" si="18">SUM(E136:G136)</f>
        <v>61083.548504154067</v>
      </c>
      <c r="I136" s="99">
        <f t="shared" ref="I136:I199" si="19">(1+($B$9/12))^(C136)</f>
        <v>2.2794251799309819</v>
      </c>
      <c r="J136" s="100">
        <f t="shared" ref="J136:J199" si="20">H136/I136</f>
        <v>26797.78614448911</v>
      </c>
    </row>
    <row r="137" spans="1:10" x14ac:dyDescent="0.25">
      <c r="A137" s="96">
        <f t="shared" si="14"/>
        <v>11</v>
      </c>
      <c r="B137" s="96">
        <v>126</v>
      </c>
      <c r="C137" s="96">
        <v>125</v>
      </c>
      <c r="D137" s="97">
        <f t="shared" si="16"/>
        <v>47270</v>
      </c>
      <c r="E137" s="98">
        <f t="shared" si="17"/>
        <v>61083.548504154067</v>
      </c>
      <c r="F137" s="98">
        <f t="shared" si="15"/>
        <v>0</v>
      </c>
      <c r="G137" s="98">
        <v>0</v>
      </c>
      <c r="H137" s="98">
        <f t="shared" si="18"/>
        <v>61083.548504154067</v>
      </c>
      <c r="I137" s="99">
        <f t="shared" si="19"/>
        <v>2.2946213477971886</v>
      </c>
      <c r="J137" s="100">
        <f t="shared" si="20"/>
        <v>26620.317362075275</v>
      </c>
    </row>
    <row r="138" spans="1:10" x14ac:dyDescent="0.25">
      <c r="A138" s="96">
        <f t="shared" si="14"/>
        <v>11</v>
      </c>
      <c r="B138" s="96">
        <v>127</v>
      </c>
      <c r="C138" s="96">
        <v>126</v>
      </c>
      <c r="D138" s="97">
        <f t="shared" si="16"/>
        <v>47300</v>
      </c>
      <c r="E138" s="98">
        <f t="shared" si="17"/>
        <v>61083.548504154067</v>
      </c>
      <c r="F138" s="98">
        <f t="shared" si="15"/>
        <v>0</v>
      </c>
      <c r="G138" s="98">
        <v>0</v>
      </c>
      <c r="H138" s="98">
        <f t="shared" si="18"/>
        <v>61083.548504154067</v>
      </c>
      <c r="I138" s="99">
        <f t="shared" si="19"/>
        <v>2.3099188234491694</v>
      </c>
      <c r="J138" s="100">
        <f t="shared" si="20"/>
        <v>26444.023869611206</v>
      </c>
    </row>
    <row r="139" spans="1:10" x14ac:dyDescent="0.25">
      <c r="A139" s="96">
        <f t="shared" si="14"/>
        <v>11</v>
      </c>
      <c r="B139" s="96">
        <v>128</v>
      </c>
      <c r="C139" s="96">
        <v>127</v>
      </c>
      <c r="D139" s="97">
        <f t="shared" si="16"/>
        <v>47331</v>
      </c>
      <c r="E139" s="98">
        <f t="shared" si="17"/>
        <v>61083.548504154067</v>
      </c>
      <c r="F139" s="98">
        <f t="shared" si="15"/>
        <v>0</v>
      </c>
      <c r="G139" s="98">
        <v>0</v>
      </c>
      <c r="H139" s="98">
        <f t="shared" si="18"/>
        <v>61083.548504154067</v>
      </c>
      <c r="I139" s="99">
        <f t="shared" si="19"/>
        <v>2.3253182822721632</v>
      </c>
      <c r="J139" s="100">
        <f t="shared" si="20"/>
        <v>26268.897883719746</v>
      </c>
    </row>
    <row r="140" spans="1:10" x14ac:dyDescent="0.25">
      <c r="A140" s="96">
        <f t="shared" si="14"/>
        <v>11</v>
      </c>
      <c r="B140" s="96">
        <v>129</v>
      </c>
      <c r="C140" s="96">
        <v>128</v>
      </c>
      <c r="D140" s="97">
        <f t="shared" si="16"/>
        <v>47362</v>
      </c>
      <c r="E140" s="98">
        <f t="shared" si="17"/>
        <v>61083.548504154067</v>
      </c>
      <c r="F140" s="98">
        <f t="shared" si="15"/>
        <v>0</v>
      </c>
      <c r="G140" s="98">
        <v>0</v>
      </c>
      <c r="H140" s="98">
        <f t="shared" si="18"/>
        <v>61083.548504154067</v>
      </c>
      <c r="I140" s="99">
        <f t="shared" si="19"/>
        <v>2.3408204041539777</v>
      </c>
      <c r="J140" s="100">
        <f t="shared" si="20"/>
        <v>26094.931672569284</v>
      </c>
    </row>
    <row r="141" spans="1:10" x14ac:dyDescent="0.25">
      <c r="A141" s="96">
        <f t="shared" ref="A141:A204" si="21">ROUNDUP(B141/12,0)</f>
        <v>11</v>
      </c>
      <c r="B141" s="96">
        <v>130</v>
      </c>
      <c r="C141" s="96">
        <v>129</v>
      </c>
      <c r="D141" s="97">
        <f t="shared" si="16"/>
        <v>47392</v>
      </c>
      <c r="E141" s="98">
        <f t="shared" si="17"/>
        <v>61083.548504154067</v>
      </c>
      <c r="F141" s="98">
        <f t="shared" ref="F141:F204" si="22">IF($B$6&gt;C141,-E141,0)</f>
        <v>0</v>
      </c>
      <c r="G141" s="98">
        <v>0</v>
      </c>
      <c r="H141" s="98">
        <f t="shared" si="18"/>
        <v>61083.548504154067</v>
      </c>
      <c r="I141" s="99">
        <f t="shared" si="19"/>
        <v>2.3564258735150041</v>
      </c>
      <c r="J141" s="100">
        <f t="shared" si="20"/>
        <v>25922.117555532404</v>
      </c>
    </row>
    <row r="142" spans="1:10" x14ac:dyDescent="0.25">
      <c r="A142" s="96">
        <f t="shared" si="21"/>
        <v>11</v>
      </c>
      <c r="B142" s="96">
        <v>131</v>
      </c>
      <c r="C142" s="96">
        <v>130</v>
      </c>
      <c r="D142" s="97">
        <f t="shared" ref="D142:D205" si="23">EDATE(D141,1)</f>
        <v>47423</v>
      </c>
      <c r="E142" s="98">
        <f t="shared" si="17"/>
        <v>61083.548504154067</v>
      </c>
      <c r="F142" s="98">
        <f t="shared" si="22"/>
        <v>0</v>
      </c>
      <c r="G142" s="98">
        <v>0</v>
      </c>
      <c r="H142" s="98">
        <f t="shared" si="18"/>
        <v>61083.548504154067</v>
      </c>
      <c r="I142" s="99">
        <f t="shared" si="19"/>
        <v>2.3721353793384377</v>
      </c>
      <c r="J142" s="100">
        <f t="shared" si="20"/>
        <v>25750.447902846758</v>
      </c>
    </row>
    <row r="143" spans="1:10" ht="15.75" thickBot="1" x14ac:dyDescent="0.3">
      <c r="A143" s="66">
        <f t="shared" si="21"/>
        <v>11</v>
      </c>
      <c r="B143" s="66">
        <v>132</v>
      </c>
      <c r="C143" s="66">
        <v>131</v>
      </c>
      <c r="D143" s="105">
        <f t="shared" si="23"/>
        <v>47453</v>
      </c>
      <c r="E143" s="106">
        <f t="shared" si="17"/>
        <v>61083.548504154067</v>
      </c>
      <c r="F143" s="106">
        <f t="shared" si="22"/>
        <v>0</v>
      </c>
      <c r="G143" s="106">
        <v>0</v>
      </c>
      <c r="H143" s="106">
        <f t="shared" si="18"/>
        <v>61083.548504154067</v>
      </c>
      <c r="I143" s="107">
        <f t="shared" si="19"/>
        <v>2.3879496152006934</v>
      </c>
      <c r="J143" s="128">
        <f t="shared" si="20"/>
        <v>25579.915135278239</v>
      </c>
    </row>
    <row r="144" spans="1:10" x14ac:dyDescent="0.25">
      <c r="A144" s="101">
        <f t="shared" si="21"/>
        <v>12</v>
      </c>
      <c r="B144" s="101">
        <v>133</v>
      </c>
      <c r="C144" s="101">
        <v>132</v>
      </c>
      <c r="D144" s="102">
        <f t="shared" si="23"/>
        <v>47484</v>
      </c>
      <c r="E144" s="103">
        <f t="shared" si="17"/>
        <v>64137.725929361775</v>
      </c>
      <c r="F144" s="103">
        <f t="shared" si="22"/>
        <v>0</v>
      </c>
      <c r="G144" s="103">
        <v>0</v>
      </c>
      <c r="H144" s="103">
        <f t="shared" si="18"/>
        <v>64137.725929361775</v>
      </c>
      <c r="I144" s="104">
        <f t="shared" si="19"/>
        <v>2.4038692793020315</v>
      </c>
      <c r="J144" s="127">
        <f t="shared" si="20"/>
        <v>26681.037309975647</v>
      </c>
    </row>
    <row r="145" spans="1:10" x14ac:dyDescent="0.25">
      <c r="A145" s="96">
        <f t="shared" si="21"/>
        <v>12</v>
      </c>
      <c r="B145" s="96">
        <v>134</v>
      </c>
      <c r="C145" s="96">
        <v>133</v>
      </c>
      <c r="D145" s="97">
        <f t="shared" si="23"/>
        <v>47515</v>
      </c>
      <c r="E145" s="98">
        <f t="shared" si="17"/>
        <v>64137.725929361775</v>
      </c>
      <c r="F145" s="98">
        <f t="shared" si="22"/>
        <v>0</v>
      </c>
      <c r="G145" s="98">
        <v>0</v>
      </c>
      <c r="H145" s="98">
        <f t="shared" si="18"/>
        <v>64137.725929361775</v>
      </c>
      <c r="I145" s="99">
        <f t="shared" si="19"/>
        <v>2.419895074497378</v>
      </c>
      <c r="J145" s="100">
        <f t="shared" si="20"/>
        <v>26504.341698651311</v>
      </c>
    </row>
    <row r="146" spans="1:10" x14ac:dyDescent="0.25">
      <c r="A146" s="96">
        <f t="shared" si="21"/>
        <v>12</v>
      </c>
      <c r="B146" s="96">
        <v>135</v>
      </c>
      <c r="C146" s="96">
        <v>134</v>
      </c>
      <c r="D146" s="97">
        <f t="shared" si="23"/>
        <v>47543</v>
      </c>
      <c r="E146" s="98">
        <f t="shared" si="17"/>
        <v>64137.725929361775</v>
      </c>
      <c r="F146" s="98">
        <f t="shared" si="22"/>
        <v>0</v>
      </c>
      <c r="G146" s="98">
        <v>0</v>
      </c>
      <c r="H146" s="98">
        <f t="shared" si="18"/>
        <v>64137.725929361775</v>
      </c>
      <c r="I146" s="99">
        <f t="shared" si="19"/>
        <v>2.4360277083273605</v>
      </c>
      <c r="J146" s="100">
        <f t="shared" si="20"/>
        <v>26328.816256938389</v>
      </c>
    </row>
    <row r="147" spans="1:10" x14ac:dyDescent="0.25">
      <c r="A147" s="96">
        <f t="shared" si="21"/>
        <v>12</v>
      </c>
      <c r="B147" s="96">
        <v>136</v>
      </c>
      <c r="C147" s="96">
        <v>135</v>
      </c>
      <c r="D147" s="97">
        <f t="shared" si="23"/>
        <v>47574</v>
      </c>
      <c r="E147" s="98">
        <f t="shared" si="17"/>
        <v>64137.725929361775</v>
      </c>
      <c r="F147" s="98">
        <f t="shared" si="22"/>
        <v>0</v>
      </c>
      <c r="G147" s="98">
        <v>0</v>
      </c>
      <c r="H147" s="98">
        <f t="shared" si="18"/>
        <v>64137.725929361775</v>
      </c>
      <c r="I147" s="99">
        <f t="shared" si="19"/>
        <v>2.4522678930495427</v>
      </c>
      <c r="J147" s="100">
        <f t="shared" si="20"/>
        <v>26154.453235369263</v>
      </c>
    </row>
    <row r="148" spans="1:10" x14ac:dyDescent="0.25">
      <c r="A148" s="96">
        <f t="shared" si="21"/>
        <v>12</v>
      </c>
      <c r="B148" s="96">
        <v>137</v>
      </c>
      <c r="C148" s="96">
        <v>136</v>
      </c>
      <c r="D148" s="97">
        <f t="shared" si="23"/>
        <v>47604</v>
      </c>
      <c r="E148" s="98">
        <f t="shared" si="17"/>
        <v>64137.725929361775</v>
      </c>
      <c r="F148" s="98">
        <f t="shared" si="22"/>
        <v>0</v>
      </c>
      <c r="G148" s="98">
        <v>0</v>
      </c>
      <c r="H148" s="98">
        <f t="shared" si="18"/>
        <v>64137.725929361775</v>
      </c>
      <c r="I148" s="99">
        <f t="shared" si="19"/>
        <v>2.4686163456698726</v>
      </c>
      <c r="J148" s="100">
        <f t="shared" si="20"/>
        <v>25981.244935797284</v>
      </c>
    </row>
    <row r="149" spans="1:10" x14ac:dyDescent="0.25">
      <c r="A149" s="96">
        <f t="shared" si="21"/>
        <v>12</v>
      </c>
      <c r="B149" s="96">
        <v>138</v>
      </c>
      <c r="C149" s="96">
        <v>137</v>
      </c>
      <c r="D149" s="97">
        <f t="shared" si="23"/>
        <v>47635</v>
      </c>
      <c r="E149" s="98">
        <f t="shared" si="17"/>
        <v>64137.725929361775</v>
      </c>
      <c r="F149" s="98">
        <f t="shared" si="22"/>
        <v>0</v>
      </c>
      <c r="G149" s="98">
        <v>0</v>
      </c>
      <c r="H149" s="98">
        <f t="shared" si="18"/>
        <v>64137.725929361775</v>
      </c>
      <c r="I149" s="99">
        <f t="shared" si="19"/>
        <v>2.4850737879743385</v>
      </c>
      <c r="J149" s="100">
        <f t="shared" si="20"/>
        <v>25809.183711056903</v>
      </c>
    </row>
    <row r="150" spans="1:10" x14ac:dyDescent="0.25">
      <c r="A150" s="96">
        <f t="shared" si="21"/>
        <v>12</v>
      </c>
      <c r="B150" s="96">
        <v>139</v>
      </c>
      <c r="C150" s="96">
        <v>138</v>
      </c>
      <c r="D150" s="97">
        <f t="shared" si="23"/>
        <v>47665</v>
      </c>
      <c r="E150" s="98">
        <f t="shared" si="17"/>
        <v>64137.725929361775</v>
      </c>
      <c r="F150" s="98">
        <f t="shared" si="22"/>
        <v>0</v>
      </c>
      <c r="G150" s="98">
        <v>0</v>
      </c>
      <c r="H150" s="98">
        <f t="shared" si="18"/>
        <v>64137.725929361775</v>
      </c>
      <c r="I150" s="99">
        <f t="shared" si="19"/>
        <v>2.5016409465608338</v>
      </c>
      <c r="J150" s="100">
        <f t="shared" si="20"/>
        <v>25638.261964626068</v>
      </c>
    </row>
    <row r="151" spans="1:10" x14ac:dyDescent="0.25">
      <c r="A151" s="96">
        <f t="shared" si="21"/>
        <v>12</v>
      </c>
      <c r="B151" s="96">
        <v>140</v>
      </c>
      <c r="C151" s="96">
        <v>139</v>
      </c>
      <c r="D151" s="97">
        <f t="shared" si="23"/>
        <v>47696</v>
      </c>
      <c r="E151" s="98">
        <f t="shared" si="17"/>
        <v>64137.725929361775</v>
      </c>
      <c r="F151" s="98">
        <f t="shared" si="22"/>
        <v>0</v>
      </c>
      <c r="G151" s="98">
        <v>0</v>
      </c>
      <c r="H151" s="98">
        <f t="shared" si="18"/>
        <v>64137.725929361775</v>
      </c>
      <c r="I151" s="99">
        <f t="shared" si="19"/>
        <v>2.5183185528712393</v>
      </c>
      <c r="J151" s="100">
        <f t="shared" si="20"/>
        <v>25468.472150290796</v>
      </c>
    </row>
    <row r="152" spans="1:10" x14ac:dyDescent="0.25">
      <c r="A152" s="96">
        <f t="shared" si="21"/>
        <v>12</v>
      </c>
      <c r="B152" s="96">
        <v>141</v>
      </c>
      <c r="C152" s="96">
        <v>140</v>
      </c>
      <c r="D152" s="97">
        <f t="shared" si="23"/>
        <v>47727</v>
      </c>
      <c r="E152" s="98">
        <f t="shared" si="17"/>
        <v>64137.725929361775</v>
      </c>
      <c r="F152" s="98">
        <f t="shared" si="22"/>
        <v>0</v>
      </c>
      <c r="G152" s="98">
        <v>0</v>
      </c>
      <c r="H152" s="98">
        <f t="shared" si="18"/>
        <v>64137.725929361775</v>
      </c>
      <c r="I152" s="99">
        <f t="shared" si="19"/>
        <v>2.5351073432237143</v>
      </c>
      <c r="J152" s="100">
        <f t="shared" si="20"/>
        <v>25299.806771812047</v>
      </c>
    </row>
    <row r="153" spans="1:10" x14ac:dyDescent="0.25">
      <c r="A153" s="96">
        <f t="shared" si="21"/>
        <v>12</v>
      </c>
      <c r="B153" s="96">
        <v>142</v>
      </c>
      <c r="C153" s="96">
        <v>141</v>
      </c>
      <c r="D153" s="97">
        <f t="shared" si="23"/>
        <v>47757</v>
      </c>
      <c r="E153" s="98">
        <f t="shared" ref="E153:E216" si="24">E141*(1+$B$8)</f>
        <v>64137.725929361775</v>
      </c>
      <c r="F153" s="98">
        <f t="shared" si="22"/>
        <v>0</v>
      </c>
      <c r="G153" s="98">
        <v>0</v>
      </c>
      <c r="H153" s="98">
        <f t="shared" si="18"/>
        <v>64137.725929361775</v>
      </c>
      <c r="I153" s="99">
        <f t="shared" si="19"/>
        <v>2.5520080588452054</v>
      </c>
      <c r="J153" s="100">
        <f t="shared" si="20"/>
        <v>25132.258382594751</v>
      </c>
    </row>
    <row r="154" spans="1:10" x14ac:dyDescent="0.25">
      <c r="A154" s="96">
        <f t="shared" si="21"/>
        <v>12</v>
      </c>
      <c r="B154" s="96">
        <v>143</v>
      </c>
      <c r="C154" s="96">
        <v>142</v>
      </c>
      <c r="D154" s="97">
        <f t="shared" si="23"/>
        <v>47788</v>
      </c>
      <c r="E154" s="98">
        <f t="shared" si="24"/>
        <v>64137.725929361775</v>
      </c>
      <c r="F154" s="98">
        <f t="shared" si="22"/>
        <v>0</v>
      </c>
      <c r="G154" s="98">
        <v>0</v>
      </c>
      <c r="H154" s="98">
        <f t="shared" si="18"/>
        <v>64137.725929361775</v>
      </c>
      <c r="I154" s="99">
        <f t="shared" si="19"/>
        <v>2.5690214459041734</v>
      </c>
      <c r="J154" s="100">
        <f t="shared" si="20"/>
        <v>24965.819585359026</v>
      </c>
    </row>
    <row r="155" spans="1:10" ht="15.75" thickBot="1" x14ac:dyDescent="0.3">
      <c r="A155" s="66">
        <f t="shared" si="21"/>
        <v>12</v>
      </c>
      <c r="B155" s="66">
        <v>144</v>
      </c>
      <c r="C155" s="66">
        <v>143</v>
      </c>
      <c r="D155" s="105">
        <f t="shared" si="23"/>
        <v>47818</v>
      </c>
      <c r="E155" s="106">
        <f t="shared" si="24"/>
        <v>64137.725929361775</v>
      </c>
      <c r="F155" s="106">
        <f t="shared" si="22"/>
        <v>0</v>
      </c>
      <c r="G155" s="106">
        <v>0</v>
      </c>
      <c r="H155" s="106">
        <f t="shared" si="18"/>
        <v>64137.725929361775</v>
      </c>
      <c r="I155" s="107">
        <f t="shared" si="19"/>
        <v>2.586148255543534</v>
      </c>
      <c r="J155" s="128">
        <f t="shared" si="20"/>
        <v>24800.483031813608</v>
      </c>
    </row>
    <row r="156" spans="1:10" x14ac:dyDescent="0.25">
      <c r="A156" s="101">
        <f t="shared" si="21"/>
        <v>13</v>
      </c>
      <c r="B156" s="101">
        <v>145</v>
      </c>
      <c r="C156" s="101">
        <v>144</v>
      </c>
      <c r="D156" s="102">
        <f t="shared" si="23"/>
        <v>47849</v>
      </c>
      <c r="E156" s="103">
        <f t="shared" si="24"/>
        <v>67344.612225829871</v>
      </c>
      <c r="F156" s="103">
        <f t="shared" si="22"/>
        <v>0</v>
      </c>
      <c r="G156" s="103">
        <v>0</v>
      </c>
      <c r="H156" s="103">
        <f t="shared" si="18"/>
        <v>67344.612225829871</v>
      </c>
      <c r="I156" s="104">
        <f t="shared" si="19"/>
        <v>2.6033892439138246</v>
      </c>
      <c r="J156" s="127">
        <f t="shared" si="20"/>
        <v>25868.053493447966</v>
      </c>
    </row>
    <row r="157" spans="1:10" x14ac:dyDescent="0.25">
      <c r="A157" s="96">
        <f t="shared" si="21"/>
        <v>13</v>
      </c>
      <c r="B157" s="96">
        <v>146</v>
      </c>
      <c r="C157" s="96">
        <v>145</v>
      </c>
      <c r="D157" s="97">
        <f t="shared" si="23"/>
        <v>47880</v>
      </c>
      <c r="E157" s="98">
        <f t="shared" si="24"/>
        <v>67344.612225829871</v>
      </c>
      <c r="F157" s="98">
        <f t="shared" si="22"/>
        <v>0</v>
      </c>
      <c r="G157" s="98">
        <v>0</v>
      </c>
      <c r="H157" s="98">
        <f t="shared" si="18"/>
        <v>67344.612225829871</v>
      </c>
      <c r="I157" s="99">
        <f t="shared" si="19"/>
        <v>2.6207451722065835</v>
      </c>
      <c r="J157" s="100">
        <f t="shared" si="20"/>
        <v>25696.741880908576</v>
      </c>
    </row>
    <row r="158" spans="1:10" x14ac:dyDescent="0.25">
      <c r="A158" s="96">
        <f t="shared" si="21"/>
        <v>13</v>
      </c>
      <c r="B158" s="96">
        <v>147</v>
      </c>
      <c r="C158" s="96">
        <v>146</v>
      </c>
      <c r="D158" s="97">
        <f t="shared" si="23"/>
        <v>47908</v>
      </c>
      <c r="E158" s="98">
        <f t="shared" si="24"/>
        <v>67344.612225829871</v>
      </c>
      <c r="F158" s="98">
        <f t="shared" si="22"/>
        <v>0</v>
      </c>
      <c r="G158" s="98">
        <v>0</v>
      </c>
      <c r="H158" s="98">
        <f t="shared" si="18"/>
        <v>67344.612225829871</v>
      </c>
      <c r="I158" s="99">
        <f t="shared" si="19"/>
        <v>2.6382168066879603</v>
      </c>
      <c r="J158" s="100">
        <f t="shared" si="20"/>
        <v>25526.564782359517</v>
      </c>
    </row>
    <row r="159" spans="1:10" x14ac:dyDescent="0.25">
      <c r="A159" s="96">
        <f t="shared" si="21"/>
        <v>13</v>
      </c>
      <c r="B159" s="96">
        <v>148</v>
      </c>
      <c r="C159" s="96">
        <v>147</v>
      </c>
      <c r="D159" s="97">
        <f t="shared" si="23"/>
        <v>47939</v>
      </c>
      <c r="E159" s="98">
        <f t="shared" si="24"/>
        <v>67344.612225829871</v>
      </c>
      <c r="F159" s="98">
        <f t="shared" si="22"/>
        <v>0</v>
      </c>
      <c r="G159" s="98">
        <v>0</v>
      </c>
      <c r="H159" s="98">
        <f t="shared" si="18"/>
        <v>67344.612225829871</v>
      </c>
      <c r="I159" s="99">
        <f t="shared" si="19"/>
        <v>2.6558049187325468</v>
      </c>
      <c r="J159" s="100">
        <f t="shared" si="20"/>
        <v>25357.514684463094</v>
      </c>
    </row>
    <row r="160" spans="1:10" x14ac:dyDescent="0.25">
      <c r="A160" s="96">
        <f t="shared" si="21"/>
        <v>13</v>
      </c>
      <c r="B160" s="96">
        <v>149</v>
      </c>
      <c r="C160" s="96">
        <v>148</v>
      </c>
      <c r="D160" s="97">
        <f t="shared" si="23"/>
        <v>47969</v>
      </c>
      <c r="E160" s="98">
        <f t="shared" si="24"/>
        <v>67344.612225829871</v>
      </c>
      <c r="F160" s="98">
        <f t="shared" si="22"/>
        <v>0</v>
      </c>
      <c r="G160" s="98">
        <v>0</v>
      </c>
      <c r="H160" s="98">
        <f t="shared" si="18"/>
        <v>67344.612225829871</v>
      </c>
      <c r="I160" s="99">
        <f t="shared" si="19"/>
        <v>2.6735102848574299</v>
      </c>
      <c r="J160" s="100">
        <f t="shared" si="20"/>
        <v>25189.584123638841</v>
      </c>
    </row>
    <row r="161" spans="1:10" x14ac:dyDescent="0.25">
      <c r="A161" s="96">
        <f t="shared" si="21"/>
        <v>13</v>
      </c>
      <c r="B161" s="96">
        <v>150</v>
      </c>
      <c r="C161" s="96">
        <v>149</v>
      </c>
      <c r="D161" s="97">
        <f t="shared" si="23"/>
        <v>48000</v>
      </c>
      <c r="E161" s="98">
        <f t="shared" si="24"/>
        <v>67344.612225829871</v>
      </c>
      <c r="F161" s="98">
        <f t="shared" si="22"/>
        <v>0</v>
      </c>
      <c r="G161" s="98">
        <v>0</v>
      </c>
      <c r="H161" s="98">
        <f t="shared" si="18"/>
        <v>67344.612225829871</v>
      </c>
      <c r="I161" s="99">
        <f t="shared" si="19"/>
        <v>2.6913336867564794</v>
      </c>
      <c r="J161" s="100">
        <f t="shared" si="20"/>
        <v>25022.765685733946</v>
      </c>
    </row>
    <row r="162" spans="1:10" x14ac:dyDescent="0.25">
      <c r="A162" s="96">
        <f t="shared" si="21"/>
        <v>13</v>
      </c>
      <c r="B162" s="96">
        <v>151</v>
      </c>
      <c r="C162" s="96">
        <v>150</v>
      </c>
      <c r="D162" s="97">
        <f t="shared" si="23"/>
        <v>48030</v>
      </c>
      <c r="E162" s="98">
        <f t="shared" si="24"/>
        <v>67344.612225829871</v>
      </c>
      <c r="F162" s="98">
        <f t="shared" si="22"/>
        <v>0</v>
      </c>
      <c r="G162" s="98">
        <v>0</v>
      </c>
      <c r="H162" s="98">
        <f t="shared" si="18"/>
        <v>67344.612225829871</v>
      </c>
      <c r="I162" s="99">
        <f t="shared" si="19"/>
        <v>2.7092759113348559</v>
      </c>
      <c r="J162" s="100">
        <f t="shared" si="20"/>
        <v>24857.052005695976</v>
      </c>
    </row>
    <row r="163" spans="1:10" x14ac:dyDescent="0.25">
      <c r="A163" s="96">
        <f t="shared" si="21"/>
        <v>13</v>
      </c>
      <c r="B163" s="96">
        <v>152</v>
      </c>
      <c r="C163" s="96">
        <v>151</v>
      </c>
      <c r="D163" s="97">
        <f t="shared" si="23"/>
        <v>48061</v>
      </c>
      <c r="E163" s="98">
        <f t="shared" si="24"/>
        <v>67344.612225829871</v>
      </c>
      <c r="F163" s="98">
        <f t="shared" si="22"/>
        <v>0</v>
      </c>
      <c r="G163" s="98">
        <v>0</v>
      </c>
      <c r="H163" s="98">
        <f t="shared" si="18"/>
        <v>67344.612225829871</v>
      </c>
      <c r="I163" s="99">
        <f t="shared" si="19"/>
        <v>2.7273377507437546</v>
      </c>
      <c r="J163" s="100">
        <f t="shared" si="20"/>
        <v>24692.435767247662</v>
      </c>
    </row>
    <row r="164" spans="1:10" x14ac:dyDescent="0.25">
      <c r="A164" s="96">
        <f t="shared" si="21"/>
        <v>13</v>
      </c>
      <c r="B164" s="96">
        <v>153</v>
      </c>
      <c r="C164" s="96">
        <v>152</v>
      </c>
      <c r="D164" s="97">
        <f t="shared" si="23"/>
        <v>48092</v>
      </c>
      <c r="E164" s="98">
        <f t="shared" si="24"/>
        <v>67344.612225829871</v>
      </c>
      <c r="F164" s="98">
        <f t="shared" si="22"/>
        <v>0</v>
      </c>
      <c r="G164" s="98">
        <v>0</v>
      </c>
      <c r="H164" s="98">
        <f t="shared" si="18"/>
        <v>67344.612225829871</v>
      </c>
      <c r="I164" s="99">
        <f t="shared" si="19"/>
        <v>2.7455200024153799</v>
      </c>
      <c r="J164" s="100">
        <f t="shared" si="20"/>
        <v>24528.909702563898</v>
      </c>
    </row>
    <row r="165" spans="1:10" x14ac:dyDescent="0.25">
      <c r="A165" s="96">
        <f t="shared" si="21"/>
        <v>13</v>
      </c>
      <c r="B165" s="96">
        <v>154</v>
      </c>
      <c r="C165" s="96">
        <v>153</v>
      </c>
      <c r="D165" s="97">
        <f t="shared" si="23"/>
        <v>48122</v>
      </c>
      <c r="E165" s="98">
        <f t="shared" si="24"/>
        <v>67344.612225829871</v>
      </c>
      <c r="F165" s="98">
        <f t="shared" si="22"/>
        <v>0</v>
      </c>
      <c r="G165" s="98">
        <v>0</v>
      </c>
      <c r="H165" s="98">
        <f t="shared" si="18"/>
        <v>67344.612225829871</v>
      </c>
      <c r="I165" s="99">
        <f t="shared" si="19"/>
        <v>2.7638234690981482</v>
      </c>
      <c r="J165" s="100">
        <f t="shared" si="20"/>
        <v>24366.466591950899</v>
      </c>
    </row>
    <row r="166" spans="1:10" x14ac:dyDescent="0.25">
      <c r="A166" s="96">
        <f t="shared" si="21"/>
        <v>13</v>
      </c>
      <c r="B166" s="96">
        <v>155</v>
      </c>
      <c r="C166" s="96">
        <v>154</v>
      </c>
      <c r="D166" s="97">
        <f t="shared" si="23"/>
        <v>48153</v>
      </c>
      <c r="E166" s="98">
        <f t="shared" si="24"/>
        <v>67344.612225829871</v>
      </c>
      <c r="F166" s="98">
        <f t="shared" si="22"/>
        <v>0</v>
      </c>
      <c r="G166" s="98">
        <v>0</v>
      </c>
      <c r="H166" s="98">
        <f t="shared" si="18"/>
        <v>67344.612225829871</v>
      </c>
      <c r="I166" s="99">
        <f t="shared" si="19"/>
        <v>2.7822489588921364</v>
      </c>
      <c r="J166" s="100">
        <f t="shared" si="20"/>
        <v>24205.09926352738</v>
      </c>
    </row>
    <row r="167" spans="1:10" ht="15.75" thickBot="1" x14ac:dyDescent="0.3">
      <c r="A167" s="96">
        <f t="shared" si="21"/>
        <v>13</v>
      </c>
      <c r="B167" s="96">
        <v>156</v>
      </c>
      <c r="C167" s="96">
        <v>155</v>
      </c>
      <c r="D167" s="97">
        <f t="shared" si="23"/>
        <v>48183</v>
      </c>
      <c r="E167" s="98">
        <f t="shared" si="24"/>
        <v>67344.612225829871</v>
      </c>
      <c r="F167" s="98">
        <f t="shared" si="22"/>
        <v>0</v>
      </c>
      <c r="G167" s="98">
        <v>0</v>
      </c>
      <c r="H167" s="98">
        <f t="shared" si="18"/>
        <v>67344.612225829871</v>
      </c>
      <c r="I167" s="99">
        <f t="shared" si="19"/>
        <v>2.8007972852847502</v>
      </c>
      <c r="J167" s="100">
        <f t="shared" si="20"/>
        <v>24044.800592907995</v>
      </c>
    </row>
    <row r="168" spans="1:10" x14ac:dyDescent="0.25">
      <c r="A168" s="101">
        <f t="shared" si="21"/>
        <v>14</v>
      </c>
      <c r="B168" s="101">
        <v>157</v>
      </c>
      <c r="C168" s="101">
        <v>156</v>
      </c>
      <c r="D168" s="102">
        <f t="shared" si="23"/>
        <v>48214</v>
      </c>
      <c r="E168" s="103">
        <f t="shared" si="24"/>
        <v>70711.842837121367</v>
      </c>
      <c r="F168" s="103">
        <f t="shared" si="22"/>
        <v>0</v>
      </c>
      <c r="G168" s="103">
        <v>0</v>
      </c>
      <c r="H168" s="103">
        <f t="shared" si="18"/>
        <v>70711.842837121367</v>
      </c>
      <c r="I168" s="104">
        <f t="shared" si="19"/>
        <v>2.8194692671866481</v>
      </c>
      <c r="J168" s="127">
        <f t="shared" si="20"/>
        <v>25079.841678033179</v>
      </c>
    </row>
    <row r="169" spans="1:10" x14ac:dyDescent="0.25">
      <c r="A169" s="96">
        <f t="shared" si="21"/>
        <v>14</v>
      </c>
      <c r="B169" s="96">
        <v>158</v>
      </c>
      <c r="C169" s="96">
        <v>157</v>
      </c>
      <c r="D169" s="97">
        <f t="shared" si="23"/>
        <v>48245</v>
      </c>
      <c r="E169" s="98">
        <f t="shared" si="24"/>
        <v>70711.842837121367</v>
      </c>
      <c r="F169" s="98">
        <f t="shared" si="22"/>
        <v>0</v>
      </c>
      <c r="G169" s="98">
        <v>0</v>
      </c>
      <c r="H169" s="98">
        <f t="shared" si="18"/>
        <v>70711.842837121367</v>
      </c>
      <c r="I169" s="99">
        <f t="shared" si="19"/>
        <v>2.838265728967893</v>
      </c>
      <c r="J169" s="100">
        <f t="shared" si="20"/>
        <v>24913.750011291235</v>
      </c>
    </row>
    <row r="170" spans="1:10" x14ac:dyDescent="0.25">
      <c r="A170" s="96">
        <f t="shared" si="21"/>
        <v>14</v>
      </c>
      <c r="B170" s="96">
        <v>159</v>
      </c>
      <c r="C170" s="96">
        <v>158</v>
      </c>
      <c r="D170" s="97">
        <f t="shared" si="23"/>
        <v>48274</v>
      </c>
      <c r="E170" s="98">
        <f t="shared" si="24"/>
        <v>70711.842837121367</v>
      </c>
      <c r="F170" s="98">
        <f t="shared" si="22"/>
        <v>0</v>
      </c>
      <c r="G170" s="98">
        <v>0</v>
      </c>
      <c r="H170" s="98">
        <f t="shared" si="18"/>
        <v>70711.842837121367</v>
      </c>
      <c r="I170" s="99">
        <f t="shared" si="19"/>
        <v>2.8571875004943448</v>
      </c>
      <c r="J170" s="100">
        <f t="shared" si="20"/>
        <v>24748.758289362162</v>
      </c>
    </row>
    <row r="171" spans="1:10" x14ac:dyDescent="0.25">
      <c r="A171" s="96">
        <f t="shared" si="21"/>
        <v>14</v>
      </c>
      <c r="B171" s="96">
        <v>160</v>
      </c>
      <c r="C171" s="96">
        <v>159</v>
      </c>
      <c r="D171" s="97">
        <f t="shared" si="23"/>
        <v>48305</v>
      </c>
      <c r="E171" s="98">
        <f t="shared" si="24"/>
        <v>70711.842837121367</v>
      </c>
      <c r="F171" s="98">
        <f t="shared" si="22"/>
        <v>0</v>
      </c>
      <c r="G171" s="98">
        <v>0</v>
      </c>
      <c r="H171" s="98">
        <f t="shared" si="18"/>
        <v>70711.842837121367</v>
      </c>
      <c r="I171" s="99">
        <f t="shared" si="19"/>
        <v>2.876235417164307</v>
      </c>
      <c r="J171" s="100">
        <f t="shared" si="20"/>
        <v>24584.859227843208</v>
      </c>
    </row>
    <row r="172" spans="1:10" x14ac:dyDescent="0.25">
      <c r="A172" s="96">
        <f t="shared" si="21"/>
        <v>14</v>
      </c>
      <c r="B172" s="96">
        <v>161</v>
      </c>
      <c r="C172" s="96">
        <v>160</v>
      </c>
      <c r="D172" s="97">
        <f t="shared" si="23"/>
        <v>48335</v>
      </c>
      <c r="E172" s="98">
        <f t="shared" si="24"/>
        <v>70711.842837121367</v>
      </c>
      <c r="F172" s="98">
        <f t="shared" si="22"/>
        <v>0</v>
      </c>
      <c r="G172" s="98">
        <v>0</v>
      </c>
      <c r="H172" s="98">
        <f t="shared" si="18"/>
        <v>70711.842837121367</v>
      </c>
      <c r="I172" s="99">
        <f t="shared" si="19"/>
        <v>2.8954103199454022</v>
      </c>
      <c r="J172" s="100">
        <f t="shared" si="20"/>
        <v>24422.045590572721</v>
      </c>
    </row>
    <row r="173" spans="1:10" x14ac:dyDescent="0.25">
      <c r="A173" s="96">
        <f t="shared" si="21"/>
        <v>14</v>
      </c>
      <c r="B173" s="96">
        <v>162</v>
      </c>
      <c r="C173" s="96">
        <v>161</v>
      </c>
      <c r="D173" s="97">
        <f t="shared" si="23"/>
        <v>48366</v>
      </c>
      <c r="E173" s="98">
        <f t="shared" si="24"/>
        <v>70711.842837121367</v>
      </c>
      <c r="F173" s="98">
        <f t="shared" si="22"/>
        <v>0</v>
      </c>
      <c r="G173" s="98">
        <v>0</v>
      </c>
      <c r="H173" s="98">
        <f t="shared" si="18"/>
        <v>70711.842837121367</v>
      </c>
      <c r="I173" s="99">
        <f t="shared" si="19"/>
        <v>2.9147130554117049</v>
      </c>
      <c r="J173" s="100">
        <f t="shared" si="20"/>
        <v>24260.31018931065</v>
      </c>
    </row>
    <row r="174" spans="1:10" x14ac:dyDescent="0.25">
      <c r="A174" s="96">
        <f t="shared" si="21"/>
        <v>14</v>
      </c>
      <c r="B174" s="96">
        <v>163</v>
      </c>
      <c r="C174" s="96">
        <v>162</v>
      </c>
      <c r="D174" s="97">
        <f t="shared" si="23"/>
        <v>48396</v>
      </c>
      <c r="E174" s="98">
        <f t="shared" si="24"/>
        <v>70711.842837121367</v>
      </c>
      <c r="F174" s="98">
        <f t="shared" si="22"/>
        <v>0</v>
      </c>
      <c r="G174" s="98">
        <v>0</v>
      </c>
      <c r="H174" s="98">
        <f t="shared" si="18"/>
        <v>70711.842837121367</v>
      </c>
      <c r="I174" s="99">
        <f t="shared" si="19"/>
        <v>2.9341444757811161</v>
      </c>
      <c r="J174" s="100">
        <f t="shared" si="20"/>
        <v>24099.645883421177</v>
      </c>
    </row>
    <row r="175" spans="1:10" x14ac:dyDescent="0.25">
      <c r="A175" s="96">
        <f t="shared" si="21"/>
        <v>14</v>
      </c>
      <c r="B175" s="96">
        <v>164</v>
      </c>
      <c r="C175" s="96">
        <v>163</v>
      </c>
      <c r="D175" s="97">
        <f t="shared" si="23"/>
        <v>48427</v>
      </c>
      <c r="E175" s="98">
        <f t="shared" si="24"/>
        <v>70711.842837121367</v>
      </c>
      <c r="F175" s="98">
        <f t="shared" si="22"/>
        <v>0</v>
      </c>
      <c r="G175" s="98">
        <v>0</v>
      </c>
      <c r="H175" s="98">
        <f t="shared" si="18"/>
        <v>70711.842837121367</v>
      </c>
      <c r="I175" s="99">
        <f t="shared" si="19"/>
        <v>2.9537054389529898</v>
      </c>
      <c r="J175" s="100">
        <f t="shared" si="20"/>
        <v>23940.045579557467</v>
      </c>
    </row>
    <row r="176" spans="1:10" x14ac:dyDescent="0.25">
      <c r="A176" s="96">
        <f t="shared" si="21"/>
        <v>14</v>
      </c>
      <c r="B176" s="96">
        <v>165</v>
      </c>
      <c r="C176" s="96">
        <v>164</v>
      </c>
      <c r="D176" s="97">
        <f t="shared" si="23"/>
        <v>48458</v>
      </c>
      <c r="E176" s="98">
        <f t="shared" si="24"/>
        <v>70711.842837121367</v>
      </c>
      <c r="F176" s="98">
        <f t="shared" si="22"/>
        <v>0</v>
      </c>
      <c r="G176" s="98">
        <v>0</v>
      </c>
      <c r="H176" s="98">
        <f t="shared" si="18"/>
        <v>70711.842837121367</v>
      </c>
      <c r="I176" s="99">
        <f t="shared" si="19"/>
        <v>2.9733968085460099</v>
      </c>
      <c r="J176" s="100">
        <f t="shared" si="20"/>
        <v>23781.502231348473</v>
      </c>
    </row>
    <row r="177" spans="1:10" x14ac:dyDescent="0.25">
      <c r="A177" s="96">
        <f t="shared" si="21"/>
        <v>14</v>
      </c>
      <c r="B177" s="96">
        <v>166</v>
      </c>
      <c r="C177" s="96">
        <v>165</v>
      </c>
      <c r="D177" s="97">
        <f t="shared" si="23"/>
        <v>48488</v>
      </c>
      <c r="E177" s="98">
        <f t="shared" si="24"/>
        <v>70711.842837121367</v>
      </c>
      <c r="F177" s="98">
        <f t="shared" si="22"/>
        <v>0</v>
      </c>
      <c r="G177" s="98">
        <v>0</v>
      </c>
      <c r="H177" s="98">
        <f t="shared" si="18"/>
        <v>70711.842837121367</v>
      </c>
      <c r="I177" s="99">
        <f t="shared" si="19"/>
        <v>2.9932194539363164</v>
      </c>
      <c r="J177" s="100">
        <f t="shared" si="20"/>
        <v>23624.008839087892</v>
      </c>
    </row>
    <row r="178" spans="1:10" x14ac:dyDescent="0.25">
      <c r="A178" s="96">
        <f t="shared" si="21"/>
        <v>14</v>
      </c>
      <c r="B178" s="96">
        <v>167</v>
      </c>
      <c r="C178" s="96">
        <v>166</v>
      </c>
      <c r="D178" s="97">
        <f t="shared" si="23"/>
        <v>48519</v>
      </c>
      <c r="E178" s="98">
        <f t="shared" si="24"/>
        <v>70711.842837121367</v>
      </c>
      <c r="F178" s="98">
        <f t="shared" si="22"/>
        <v>0</v>
      </c>
      <c r="G178" s="98">
        <v>0</v>
      </c>
      <c r="H178" s="98">
        <f t="shared" si="18"/>
        <v>70711.842837121367</v>
      </c>
      <c r="I178" s="99">
        <f t="shared" si="19"/>
        <v>3.0131742502958918</v>
      </c>
      <c r="J178" s="100">
        <f t="shared" si="20"/>
        <v>23467.558449425058</v>
      </c>
    </row>
    <row r="179" spans="1:10" ht="15.75" thickBot="1" x14ac:dyDescent="0.3">
      <c r="A179" s="66">
        <f t="shared" si="21"/>
        <v>14</v>
      </c>
      <c r="B179" s="66">
        <v>168</v>
      </c>
      <c r="C179" s="66">
        <v>167</v>
      </c>
      <c r="D179" s="105">
        <f t="shared" si="23"/>
        <v>48549</v>
      </c>
      <c r="E179" s="106">
        <f t="shared" si="24"/>
        <v>70711.842837121367</v>
      </c>
      <c r="F179" s="106">
        <f t="shared" si="22"/>
        <v>0</v>
      </c>
      <c r="G179" s="106">
        <v>0</v>
      </c>
      <c r="H179" s="106">
        <f t="shared" si="18"/>
        <v>70711.842837121367</v>
      </c>
      <c r="I179" s="107">
        <f t="shared" si="19"/>
        <v>3.0332620786311977</v>
      </c>
      <c r="J179" s="128">
        <f t="shared" si="20"/>
        <v>23312.144155058006</v>
      </c>
    </row>
    <row r="180" spans="1:10" x14ac:dyDescent="0.25">
      <c r="A180" s="101">
        <f t="shared" si="21"/>
        <v>15</v>
      </c>
      <c r="B180" s="101">
        <v>169</v>
      </c>
      <c r="C180" s="101">
        <v>168</v>
      </c>
      <c r="D180" s="102">
        <f t="shared" si="23"/>
        <v>48580</v>
      </c>
      <c r="E180" s="103">
        <f t="shared" si="24"/>
        <v>74247.434978977442</v>
      </c>
      <c r="F180" s="103">
        <f t="shared" si="22"/>
        <v>0</v>
      </c>
      <c r="G180" s="103">
        <v>0</v>
      </c>
      <c r="H180" s="103">
        <f t="shared" si="18"/>
        <v>74247.434978977442</v>
      </c>
      <c r="I180" s="104">
        <f t="shared" si="19"/>
        <v>3.053483825822072</v>
      </c>
      <c r="J180" s="127">
        <f t="shared" si="20"/>
        <v>24315.647049149909</v>
      </c>
    </row>
    <row r="181" spans="1:10" x14ac:dyDescent="0.25">
      <c r="A181" s="96">
        <f t="shared" si="21"/>
        <v>15</v>
      </c>
      <c r="B181" s="96">
        <v>170</v>
      </c>
      <c r="C181" s="96">
        <v>169</v>
      </c>
      <c r="D181" s="97">
        <f t="shared" si="23"/>
        <v>48611</v>
      </c>
      <c r="E181" s="98">
        <f t="shared" si="24"/>
        <v>74247.434978977442</v>
      </c>
      <c r="F181" s="98">
        <f t="shared" si="22"/>
        <v>0</v>
      </c>
      <c r="G181" s="98">
        <v>0</v>
      </c>
      <c r="H181" s="98">
        <f t="shared" si="18"/>
        <v>74247.434978977442</v>
      </c>
      <c r="I181" s="99">
        <f t="shared" si="19"/>
        <v>3.0738403846608851</v>
      </c>
      <c r="J181" s="100">
        <f t="shared" si="20"/>
        <v>24154.616273989981</v>
      </c>
    </row>
    <row r="182" spans="1:10" x14ac:dyDescent="0.25">
      <c r="A182" s="96">
        <f t="shared" si="21"/>
        <v>15</v>
      </c>
      <c r="B182" s="96">
        <v>171</v>
      </c>
      <c r="C182" s="96">
        <v>170</v>
      </c>
      <c r="D182" s="97">
        <f t="shared" si="23"/>
        <v>48639</v>
      </c>
      <c r="E182" s="98">
        <f t="shared" si="24"/>
        <v>74247.434978977442</v>
      </c>
      <c r="F182" s="98">
        <f t="shared" si="22"/>
        <v>0</v>
      </c>
      <c r="G182" s="98">
        <v>0</v>
      </c>
      <c r="H182" s="98">
        <f t="shared" si="18"/>
        <v>74247.434978977442</v>
      </c>
      <c r="I182" s="99">
        <f t="shared" si="19"/>
        <v>3.094332653891958</v>
      </c>
      <c r="J182" s="100">
        <f t="shared" si="20"/>
        <v>23994.651927804614</v>
      </c>
    </row>
    <row r="183" spans="1:10" x14ac:dyDescent="0.25">
      <c r="A183" s="96">
        <f t="shared" si="21"/>
        <v>15</v>
      </c>
      <c r="B183" s="96">
        <v>172</v>
      </c>
      <c r="C183" s="96">
        <v>171</v>
      </c>
      <c r="D183" s="97">
        <f t="shared" si="23"/>
        <v>48670</v>
      </c>
      <c r="E183" s="98">
        <f t="shared" si="24"/>
        <v>74247.434978977442</v>
      </c>
      <c r="F183" s="98">
        <f t="shared" si="22"/>
        <v>0</v>
      </c>
      <c r="G183" s="98">
        <v>0</v>
      </c>
      <c r="H183" s="98">
        <f t="shared" si="18"/>
        <v>74247.434978977442</v>
      </c>
      <c r="I183" s="99">
        <f t="shared" si="19"/>
        <v>3.1149615382512379</v>
      </c>
      <c r="J183" s="100">
        <f t="shared" si="20"/>
        <v>23835.746948150278</v>
      </c>
    </row>
    <row r="184" spans="1:10" x14ac:dyDescent="0.25">
      <c r="A184" s="96">
        <f t="shared" si="21"/>
        <v>15</v>
      </c>
      <c r="B184" s="96">
        <v>173</v>
      </c>
      <c r="C184" s="96">
        <v>172</v>
      </c>
      <c r="D184" s="97">
        <f t="shared" si="23"/>
        <v>48700</v>
      </c>
      <c r="E184" s="98">
        <f t="shared" si="24"/>
        <v>74247.434978977442</v>
      </c>
      <c r="F184" s="98">
        <f t="shared" si="22"/>
        <v>0</v>
      </c>
      <c r="G184" s="98">
        <v>0</v>
      </c>
      <c r="H184" s="98">
        <f t="shared" si="18"/>
        <v>74247.434978977442</v>
      </c>
      <c r="I184" s="99">
        <f t="shared" si="19"/>
        <v>3.1357279485062453</v>
      </c>
      <c r="J184" s="100">
        <f t="shared" si="20"/>
        <v>23677.894319354589</v>
      </c>
    </row>
    <row r="185" spans="1:10" x14ac:dyDescent="0.25">
      <c r="A185" s="96">
        <f t="shared" si="21"/>
        <v>15</v>
      </c>
      <c r="B185" s="96">
        <v>174</v>
      </c>
      <c r="C185" s="96">
        <v>173</v>
      </c>
      <c r="D185" s="97">
        <f t="shared" si="23"/>
        <v>48731</v>
      </c>
      <c r="E185" s="98">
        <f t="shared" si="24"/>
        <v>74247.434978977442</v>
      </c>
      <c r="F185" s="98">
        <f t="shared" si="22"/>
        <v>0</v>
      </c>
      <c r="G185" s="98">
        <v>0</v>
      </c>
      <c r="H185" s="98">
        <f t="shared" si="18"/>
        <v>74247.434978977442</v>
      </c>
      <c r="I185" s="99">
        <f t="shared" si="19"/>
        <v>3.1566328014962872</v>
      </c>
      <c r="J185" s="100">
        <f t="shared" si="20"/>
        <v>23521.087072206541</v>
      </c>
    </row>
    <row r="186" spans="1:10" x14ac:dyDescent="0.25">
      <c r="A186" s="96">
        <f t="shared" si="21"/>
        <v>15</v>
      </c>
      <c r="B186" s="96">
        <v>175</v>
      </c>
      <c r="C186" s="96">
        <v>174</v>
      </c>
      <c r="D186" s="97">
        <f t="shared" si="23"/>
        <v>48761</v>
      </c>
      <c r="E186" s="98">
        <f t="shared" si="24"/>
        <v>74247.434978977442</v>
      </c>
      <c r="F186" s="98">
        <f t="shared" si="22"/>
        <v>0</v>
      </c>
      <c r="G186" s="98">
        <v>0</v>
      </c>
      <c r="H186" s="98">
        <f t="shared" si="18"/>
        <v>74247.434978977442</v>
      </c>
      <c r="I186" s="99">
        <f t="shared" si="19"/>
        <v>3.1776770201729287</v>
      </c>
      <c r="J186" s="100">
        <f t="shared" si="20"/>
        <v>23365.318283648885</v>
      </c>
    </row>
    <row r="187" spans="1:10" x14ac:dyDescent="0.25">
      <c r="A187" s="96">
        <f t="shared" si="21"/>
        <v>15</v>
      </c>
      <c r="B187" s="96">
        <v>176</v>
      </c>
      <c r="C187" s="96">
        <v>175</v>
      </c>
      <c r="D187" s="97">
        <f t="shared" si="23"/>
        <v>48792</v>
      </c>
      <c r="E187" s="98">
        <f t="shared" si="24"/>
        <v>74247.434978977442</v>
      </c>
      <c r="F187" s="98">
        <f t="shared" si="22"/>
        <v>0</v>
      </c>
      <c r="G187" s="98">
        <v>0</v>
      </c>
      <c r="H187" s="98">
        <f t="shared" si="18"/>
        <v>74247.434978977442</v>
      </c>
      <c r="I187" s="99">
        <f t="shared" si="19"/>
        <v>3.198861533640748</v>
      </c>
      <c r="J187" s="100">
        <f t="shared" si="20"/>
        <v>23210.581076472405</v>
      </c>
    </row>
    <row r="188" spans="1:10" x14ac:dyDescent="0.25">
      <c r="A188" s="96">
        <f t="shared" si="21"/>
        <v>15</v>
      </c>
      <c r="B188" s="96">
        <v>177</v>
      </c>
      <c r="C188" s="96">
        <v>176</v>
      </c>
      <c r="D188" s="97">
        <f t="shared" si="23"/>
        <v>48823</v>
      </c>
      <c r="E188" s="98">
        <f t="shared" si="24"/>
        <v>74247.434978977442</v>
      </c>
      <c r="F188" s="98">
        <f t="shared" si="22"/>
        <v>0</v>
      </c>
      <c r="G188" s="98">
        <v>0</v>
      </c>
      <c r="H188" s="98">
        <f t="shared" si="18"/>
        <v>74247.434978977442</v>
      </c>
      <c r="I188" s="99">
        <f t="shared" si="19"/>
        <v>3.2201872771983528</v>
      </c>
      <c r="J188" s="100">
        <f t="shared" si="20"/>
        <v>23056.868619012323</v>
      </c>
    </row>
    <row r="189" spans="1:10" x14ac:dyDescent="0.25">
      <c r="A189" s="96">
        <f t="shared" si="21"/>
        <v>15</v>
      </c>
      <c r="B189" s="96">
        <v>178</v>
      </c>
      <c r="C189" s="96">
        <v>177</v>
      </c>
      <c r="D189" s="97">
        <f t="shared" si="23"/>
        <v>48853</v>
      </c>
      <c r="E189" s="98">
        <f t="shared" si="24"/>
        <v>74247.434978977442</v>
      </c>
      <c r="F189" s="98">
        <f t="shared" si="22"/>
        <v>0</v>
      </c>
      <c r="G189" s="98">
        <v>0</v>
      </c>
      <c r="H189" s="98">
        <f t="shared" si="18"/>
        <v>74247.434978977442</v>
      </c>
      <c r="I189" s="99">
        <f t="shared" si="19"/>
        <v>3.2416551923796755</v>
      </c>
      <c r="J189" s="100">
        <f t="shared" si="20"/>
        <v>22904.174124846679</v>
      </c>
    </row>
    <row r="190" spans="1:10" x14ac:dyDescent="0.25">
      <c r="A190" s="96">
        <f t="shared" si="21"/>
        <v>15</v>
      </c>
      <c r="B190" s="96">
        <v>179</v>
      </c>
      <c r="C190" s="96">
        <v>178</v>
      </c>
      <c r="D190" s="97">
        <f t="shared" si="23"/>
        <v>48884</v>
      </c>
      <c r="E190" s="98">
        <f t="shared" si="24"/>
        <v>74247.434978977442</v>
      </c>
      <c r="F190" s="98">
        <f t="shared" si="22"/>
        <v>0</v>
      </c>
      <c r="G190" s="98">
        <v>0</v>
      </c>
      <c r="H190" s="98">
        <f t="shared" si="18"/>
        <v>74247.434978977442</v>
      </c>
      <c r="I190" s="99">
        <f t="shared" si="19"/>
        <v>3.2632662269955399</v>
      </c>
      <c r="J190" s="100">
        <f t="shared" si="20"/>
        <v>22752.4908524967</v>
      </c>
    </row>
    <row r="191" spans="1:10" ht="15.75" thickBot="1" x14ac:dyDescent="0.3">
      <c r="A191" s="66">
        <f t="shared" si="21"/>
        <v>15</v>
      </c>
      <c r="B191" s="66">
        <v>180</v>
      </c>
      <c r="C191" s="66">
        <v>179</v>
      </c>
      <c r="D191" s="105">
        <f t="shared" si="23"/>
        <v>48914</v>
      </c>
      <c r="E191" s="106">
        <f t="shared" si="24"/>
        <v>74247.434978977442</v>
      </c>
      <c r="F191" s="106">
        <f t="shared" si="22"/>
        <v>0</v>
      </c>
      <c r="G191" s="106">
        <v>0</v>
      </c>
      <c r="H191" s="106">
        <f t="shared" si="18"/>
        <v>74247.434978977442</v>
      </c>
      <c r="I191" s="107">
        <f t="shared" si="19"/>
        <v>3.28502133517551</v>
      </c>
      <c r="J191" s="128">
        <f t="shared" si="20"/>
        <v>22601.812105129175</v>
      </c>
    </row>
    <row r="192" spans="1:10" x14ac:dyDescent="0.25">
      <c r="A192" s="101">
        <f t="shared" si="21"/>
        <v>16</v>
      </c>
      <c r="B192" s="101">
        <v>181</v>
      </c>
      <c r="C192" s="101">
        <v>180</v>
      </c>
      <c r="D192" s="102">
        <f t="shared" si="23"/>
        <v>48945</v>
      </c>
      <c r="E192" s="103">
        <f t="shared" si="24"/>
        <v>77959.80672792632</v>
      </c>
      <c r="F192" s="103">
        <f t="shared" si="22"/>
        <v>0</v>
      </c>
      <c r="G192" s="103">
        <v>0</v>
      </c>
      <c r="H192" s="103">
        <f t="shared" si="18"/>
        <v>77959.80672792632</v>
      </c>
      <c r="I192" s="104">
        <f t="shared" si="19"/>
        <v>3.3069214774100129</v>
      </c>
      <c r="J192" s="127">
        <f t="shared" si="20"/>
        <v>23574.737791773812</v>
      </c>
    </row>
    <row r="193" spans="1:10" x14ac:dyDescent="0.25">
      <c r="A193" s="96">
        <f t="shared" si="21"/>
        <v>16</v>
      </c>
      <c r="B193" s="96">
        <v>182</v>
      </c>
      <c r="C193" s="96">
        <v>181</v>
      </c>
      <c r="D193" s="97">
        <f t="shared" si="23"/>
        <v>48976</v>
      </c>
      <c r="E193" s="98">
        <f t="shared" si="24"/>
        <v>77959.80672792632</v>
      </c>
      <c r="F193" s="98">
        <f t="shared" si="22"/>
        <v>0</v>
      </c>
      <c r="G193" s="98">
        <v>0</v>
      </c>
      <c r="H193" s="98">
        <f t="shared" si="18"/>
        <v>77959.80672792632</v>
      </c>
      <c r="I193" s="99">
        <f t="shared" si="19"/>
        <v>3.3289676205927461</v>
      </c>
      <c r="J193" s="100">
        <f t="shared" si="20"/>
        <v>23418.613700437563</v>
      </c>
    </row>
    <row r="194" spans="1:10" x14ac:dyDescent="0.25">
      <c r="A194" s="96">
        <f t="shared" si="21"/>
        <v>16</v>
      </c>
      <c r="B194" s="96">
        <v>183</v>
      </c>
      <c r="C194" s="96">
        <v>182</v>
      </c>
      <c r="D194" s="97">
        <f t="shared" si="23"/>
        <v>49004</v>
      </c>
      <c r="E194" s="98">
        <f t="shared" si="24"/>
        <v>77959.80672792632</v>
      </c>
      <c r="F194" s="98">
        <f t="shared" si="22"/>
        <v>0</v>
      </c>
      <c r="G194" s="98">
        <v>0</v>
      </c>
      <c r="H194" s="98">
        <f t="shared" si="18"/>
        <v>77959.80672792632</v>
      </c>
      <c r="I194" s="99">
        <f t="shared" si="19"/>
        <v>3.3511607380633643</v>
      </c>
      <c r="J194" s="100">
        <f t="shared" si="20"/>
        <v>23263.523543481024</v>
      </c>
    </row>
    <row r="195" spans="1:10" x14ac:dyDescent="0.25">
      <c r="A195" s="96">
        <f t="shared" si="21"/>
        <v>16</v>
      </c>
      <c r="B195" s="96">
        <v>184</v>
      </c>
      <c r="C195" s="96">
        <v>183</v>
      </c>
      <c r="D195" s="97">
        <f t="shared" si="23"/>
        <v>49035</v>
      </c>
      <c r="E195" s="98">
        <f t="shared" si="24"/>
        <v>77959.80672792632</v>
      </c>
      <c r="F195" s="98">
        <f t="shared" si="22"/>
        <v>0</v>
      </c>
      <c r="G195" s="98">
        <v>0</v>
      </c>
      <c r="H195" s="98">
        <f t="shared" si="18"/>
        <v>77959.80672792632</v>
      </c>
      <c r="I195" s="99">
        <f t="shared" si="19"/>
        <v>3.373501809650453</v>
      </c>
      <c r="J195" s="100">
        <f t="shared" si="20"/>
        <v>23109.460473656651</v>
      </c>
    </row>
    <row r="196" spans="1:10" x14ac:dyDescent="0.25">
      <c r="A196" s="96">
        <f t="shared" si="21"/>
        <v>16</v>
      </c>
      <c r="B196" s="96">
        <v>185</v>
      </c>
      <c r="C196" s="96">
        <v>184</v>
      </c>
      <c r="D196" s="97">
        <f t="shared" si="23"/>
        <v>49065</v>
      </c>
      <c r="E196" s="98">
        <f t="shared" si="24"/>
        <v>77959.80672792632</v>
      </c>
      <c r="F196" s="98">
        <f t="shared" si="22"/>
        <v>0</v>
      </c>
      <c r="G196" s="98">
        <v>0</v>
      </c>
      <c r="H196" s="98">
        <f t="shared" si="18"/>
        <v>77959.80672792632</v>
      </c>
      <c r="I196" s="99">
        <f t="shared" si="19"/>
        <v>3.3959918217147895</v>
      </c>
      <c r="J196" s="100">
        <f t="shared" si="20"/>
        <v>22956.417689062895</v>
      </c>
    </row>
    <row r="197" spans="1:10" x14ac:dyDescent="0.25">
      <c r="A197" s="96">
        <f t="shared" si="21"/>
        <v>16</v>
      </c>
      <c r="B197" s="96">
        <v>186</v>
      </c>
      <c r="C197" s="96">
        <v>185</v>
      </c>
      <c r="D197" s="97">
        <f t="shared" si="23"/>
        <v>49096</v>
      </c>
      <c r="E197" s="98">
        <f t="shared" si="24"/>
        <v>77959.80672792632</v>
      </c>
      <c r="F197" s="98">
        <f t="shared" si="22"/>
        <v>0</v>
      </c>
      <c r="G197" s="98">
        <v>0</v>
      </c>
      <c r="H197" s="98">
        <f t="shared" si="18"/>
        <v>77959.80672792632</v>
      </c>
      <c r="I197" s="99">
        <f t="shared" si="19"/>
        <v>3.4186317671928874</v>
      </c>
      <c r="J197" s="100">
        <f t="shared" si="20"/>
        <v>22804.388432843942</v>
      </c>
    </row>
    <row r="198" spans="1:10" x14ac:dyDescent="0.25">
      <c r="A198" s="96">
        <f t="shared" si="21"/>
        <v>16</v>
      </c>
      <c r="B198" s="96">
        <v>187</v>
      </c>
      <c r="C198" s="96">
        <v>186</v>
      </c>
      <c r="D198" s="97">
        <f t="shared" si="23"/>
        <v>49126</v>
      </c>
      <c r="E198" s="98">
        <f t="shared" si="24"/>
        <v>77959.80672792632</v>
      </c>
      <c r="F198" s="98">
        <f t="shared" si="22"/>
        <v>0</v>
      </c>
      <c r="G198" s="98">
        <v>0</v>
      </c>
      <c r="H198" s="98">
        <f t="shared" si="18"/>
        <v>77959.80672792632</v>
      </c>
      <c r="I198" s="99">
        <f t="shared" si="19"/>
        <v>3.4414226456408401</v>
      </c>
      <c r="J198" s="100">
        <f t="shared" si="20"/>
        <v>22653.365992891329</v>
      </c>
    </row>
    <row r="199" spans="1:10" x14ac:dyDescent="0.25">
      <c r="A199" s="96">
        <f t="shared" si="21"/>
        <v>16</v>
      </c>
      <c r="B199" s="96">
        <v>188</v>
      </c>
      <c r="C199" s="96">
        <v>187</v>
      </c>
      <c r="D199" s="97">
        <f t="shared" si="23"/>
        <v>49157</v>
      </c>
      <c r="E199" s="98">
        <f t="shared" si="24"/>
        <v>77959.80672792632</v>
      </c>
      <c r="F199" s="98">
        <f t="shared" si="22"/>
        <v>0</v>
      </c>
      <c r="G199" s="98">
        <v>0</v>
      </c>
      <c r="H199" s="98">
        <f t="shared" si="18"/>
        <v>77959.80672792632</v>
      </c>
      <c r="I199" s="99">
        <f t="shared" si="19"/>
        <v>3.4643654632784457</v>
      </c>
      <c r="J199" s="100">
        <f t="shared" si="20"/>
        <v>22503.343701547677</v>
      </c>
    </row>
    <row r="200" spans="1:10" x14ac:dyDescent="0.25">
      <c r="A200" s="96">
        <f t="shared" si="21"/>
        <v>16</v>
      </c>
      <c r="B200" s="96">
        <v>189</v>
      </c>
      <c r="C200" s="96">
        <v>188</v>
      </c>
      <c r="D200" s="97">
        <f t="shared" si="23"/>
        <v>49188</v>
      </c>
      <c r="E200" s="98">
        <f t="shared" si="24"/>
        <v>77959.80672792632</v>
      </c>
      <c r="F200" s="98">
        <f t="shared" si="22"/>
        <v>0</v>
      </c>
      <c r="G200" s="98">
        <v>0</v>
      </c>
      <c r="H200" s="98">
        <f t="shared" ref="H200:H251" si="25">SUM(E200:G200)</f>
        <v>77959.80672792632</v>
      </c>
      <c r="I200" s="99">
        <f t="shared" ref="I200:I251" si="26">(1+($B$9/12))^(C200)</f>
        <v>3.4874612330336348</v>
      </c>
      <c r="J200" s="100">
        <f t="shared" ref="J200:J251" si="27">H200/I200</f>
        <v>22354.314935312268</v>
      </c>
    </row>
    <row r="201" spans="1:10" x14ac:dyDescent="0.25">
      <c r="A201" s="96">
        <f t="shared" si="21"/>
        <v>16</v>
      </c>
      <c r="B201" s="96">
        <v>190</v>
      </c>
      <c r="C201" s="96">
        <v>189</v>
      </c>
      <c r="D201" s="97">
        <f t="shared" si="23"/>
        <v>49218</v>
      </c>
      <c r="E201" s="98">
        <f t="shared" si="24"/>
        <v>77959.80672792632</v>
      </c>
      <c r="F201" s="98">
        <f t="shared" si="22"/>
        <v>0</v>
      </c>
      <c r="G201" s="98">
        <v>0</v>
      </c>
      <c r="H201" s="98">
        <f t="shared" si="25"/>
        <v>77959.80672792632</v>
      </c>
      <c r="I201" s="99">
        <f t="shared" si="26"/>
        <v>3.5107109745871927</v>
      </c>
      <c r="J201" s="100">
        <f t="shared" si="27"/>
        <v>22206.273114548607</v>
      </c>
    </row>
    <row r="202" spans="1:10" x14ac:dyDescent="0.25">
      <c r="A202" s="96">
        <f t="shared" si="21"/>
        <v>16</v>
      </c>
      <c r="B202" s="96">
        <v>191</v>
      </c>
      <c r="C202" s="96">
        <v>190</v>
      </c>
      <c r="D202" s="97">
        <f t="shared" si="23"/>
        <v>49249</v>
      </c>
      <c r="E202" s="98">
        <f t="shared" si="24"/>
        <v>77959.80672792632</v>
      </c>
      <c r="F202" s="98">
        <f t="shared" si="22"/>
        <v>0</v>
      </c>
      <c r="G202" s="98">
        <v>0</v>
      </c>
      <c r="H202" s="98">
        <f t="shared" si="25"/>
        <v>77959.80672792632</v>
      </c>
      <c r="I202" s="99">
        <f t="shared" si="26"/>
        <v>3.5341157144177733</v>
      </c>
      <c r="J202" s="100">
        <f t="shared" si="27"/>
        <v>22059.211703193985</v>
      </c>
    </row>
    <row r="203" spans="1:10" ht="15.75" thickBot="1" x14ac:dyDescent="0.3">
      <c r="A203" s="96">
        <f t="shared" si="21"/>
        <v>16</v>
      </c>
      <c r="B203" s="96">
        <v>192</v>
      </c>
      <c r="C203" s="96">
        <v>191</v>
      </c>
      <c r="D203" s="97">
        <f t="shared" si="23"/>
        <v>49279</v>
      </c>
      <c r="E203" s="98">
        <f t="shared" si="24"/>
        <v>77959.80672792632</v>
      </c>
      <c r="F203" s="98">
        <f t="shared" si="22"/>
        <v>0</v>
      </c>
      <c r="G203" s="98">
        <v>0</v>
      </c>
      <c r="H203" s="98">
        <f t="shared" si="25"/>
        <v>77959.80672792632</v>
      </c>
      <c r="I203" s="99">
        <f t="shared" si="26"/>
        <v>3.5576764858472245</v>
      </c>
      <c r="J203" s="100">
        <f t="shared" si="27"/>
        <v>21913.12420847085</v>
      </c>
    </row>
    <row r="204" spans="1:10" x14ac:dyDescent="0.25">
      <c r="A204" s="101">
        <f t="shared" si="21"/>
        <v>17</v>
      </c>
      <c r="B204" s="101">
        <v>193</v>
      </c>
      <c r="C204" s="101">
        <v>192</v>
      </c>
      <c r="D204" s="102">
        <f t="shared" si="23"/>
        <v>49310</v>
      </c>
      <c r="E204" s="103">
        <f t="shared" si="24"/>
        <v>81857.797064322644</v>
      </c>
      <c r="F204" s="103">
        <f t="shared" si="22"/>
        <v>0</v>
      </c>
      <c r="G204" s="103">
        <v>0</v>
      </c>
      <c r="H204" s="103">
        <f t="shared" si="25"/>
        <v>81857.797064322644</v>
      </c>
      <c r="I204" s="104">
        <f t="shared" si="26"/>
        <v>3.5813943290862063</v>
      </c>
      <c r="J204" s="127">
        <f t="shared" si="27"/>
        <v>22856.404389630192</v>
      </c>
    </row>
    <row r="205" spans="1:10" x14ac:dyDescent="0.25">
      <c r="A205" s="96">
        <f t="shared" ref="A205:A251" si="28">ROUNDUP(B205/12,0)</f>
        <v>17</v>
      </c>
      <c r="B205" s="96">
        <v>194</v>
      </c>
      <c r="C205" s="96">
        <v>193</v>
      </c>
      <c r="D205" s="97">
        <f t="shared" si="23"/>
        <v>49341</v>
      </c>
      <c r="E205" s="98">
        <f t="shared" si="24"/>
        <v>81857.797064322644</v>
      </c>
      <c r="F205" s="98">
        <f t="shared" ref="F205:F251" si="29">IF($B$6&gt;C205,-E205,0)</f>
        <v>0</v>
      </c>
      <c r="G205" s="98">
        <v>0</v>
      </c>
      <c r="H205" s="98">
        <f t="shared" si="25"/>
        <v>81857.797064322644</v>
      </c>
      <c r="I205" s="99">
        <f t="shared" si="26"/>
        <v>3.6052702912801142</v>
      </c>
      <c r="J205" s="100">
        <f t="shared" si="27"/>
        <v>22705.037473142576</v>
      </c>
    </row>
    <row r="206" spans="1:10" x14ac:dyDescent="0.25">
      <c r="A206" s="96">
        <f t="shared" si="28"/>
        <v>17</v>
      </c>
      <c r="B206" s="96">
        <v>195</v>
      </c>
      <c r="C206" s="96">
        <v>194</v>
      </c>
      <c r="D206" s="97">
        <f t="shared" ref="D206:D251" si="30">EDATE(D205,1)</f>
        <v>49369</v>
      </c>
      <c r="E206" s="98">
        <f t="shared" si="24"/>
        <v>81857.797064322644</v>
      </c>
      <c r="F206" s="98">
        <f t="shared" si="29"/>
        <v>0</v>
      </c>
      <c r="G206" s="98">
        <v>0</v>
      </c>
      <c r="H206" s="98">
        <f t="shared" si="25"/>
        <v>81857.797064322644</v>
      </c>
      <c r="I206" s="99">
        <f t="shared" si="26"/>
        <v>3.6293054265553146</v>
      </c>
      <c r="J206" s="100">
        <f t="shared" si="27"/>
        <v>22554.672986565474</v>
      </c>
    </row>
    <row r="207" spans="1:10" x14ac:dyDescent="0.25">
      <c r="A207" s="96">
        <f t="shared" si="28"/>
        <v>17</v>
      </c>
      <c r="B207" s="96">
        <v>196</v>
      </c>
      <c r="C207" s="96">
        <v>195</v>
      </c>
      <c r="D207" s="97">
        <f t="shared" si="30"/>
        <v>49400</v>
      </c>
      <c r="E207" s="98">
        <f t="shared" si="24"/>
        <v>81857.797064322644</v>
      </c>
      <c r="F207" s="98">
        <f t="shared" si="29"/>
        <v>0</v>
      </c>
      <c r="G207" s="98">
        <v>0</v>
      </c>
      <c r="H207" s="98">
        <f t="shared" si="25"/>
        <v>81857.797064322644</v>
      </c>
      <c r="I207" s="99">
        <f t="shared" si="26"/>
        <v>3.6535007960656833</v>
      </c>
      <c r="J207" s="100">
        <f t="shared" si="27"/>
        <v>22405.304291290206</v>
      </c>
    </row>
    <row r="208" spans="1:10" x14ac:dyDescent="0.25">
      <c r="A208" s="96">
        <f t="shared" si="28"/>
        <v>17</v>
      </c>
      <c r="B208" s="96">
        <v>197</v>
      </c>
      <c r="C208" s="96">
        <v>196</v>
      </c>
      <c r="D208" s="97">
        <f t="shared" si="30"/>
        <v>49430</v>
      </c>
      <c r="E208" s="98">
        <f t="shared" si="24"/>
        <v>81857.797064322644</v>
      </c>
      <c r="F208" s="98">
        <f t="shared" si="29"/>
        <v>0</v>
      </c>
      <c r="G208" s="98">
        <v>0</v>
      </c>
      <c r="H208" s="98">
        <f t="shared" si="25"/>
        <v>81857.797064322644</v>
      </c>
      <c r="I208" s="99">
        <f t="shared" si="26"/>
        <v>3.6778574680394542</v>
      </c>
      <c r="J208" s="100">
        <f t="shared" si="27"/>
        <v>22256.924792672395</v>
      </c>
    </row>
    <row r="209" spans="1:10" x14ac:dyDescent="0.25">
      <c r="A209" s="96">
        <f t="shared" si="28"/>
        <v>17</v>
      </c>
      <c r="B209" s="96">
        <v>198</v>
      </c>
      <c r="C209" s="96">
        <v>197</v>
      </c>
      <c r="D209" s="97">
        <f t="shared" si="30"/>
        <v>49461</v>
      </c>
      <c r="E209" s="98">
        <f t="shared" si="24"/>
        <v>81857.797064322644</v>
      </c>
      <c r="F209" s="98">
        <f t="shared" si="29"/>
        <v>0</v>
      </c>
      <c r="G209" s="98">
        <v>0</v>
      </c>
      <c r="H209" s="98">
        <f t="shared" si="25"/>
        <v>81857.797064322644</v>
      </c>
      <c r="I209" s="99">
        <f t="shared" si="26"/>
        <v>3.7023765178263837</v>
      </c>
      <c r="J209" s="100">
        <f t="shared" si="27"/>
        <v>22109.52793974079</v>
      </c>
    </row>
    <row r="210" spans="1:10" x14ac:dyDescent="0.25">
      <c r="A210" s="96">
        <f t="shared" si="28"/>
        <v>17</v>
      </c>
      <c r="B210" s="96">
        <v>199</v>
      </c>
      <c r="C210" s="96">
        <v>198</v>
      </c>
      <c r="D210" s="97">
        <f t="shared" si="30"/>
        <v>49491</v>
      </c>
      <c r="E210" s="98">
        <f t="shared" si="24"/>
        <v>81857.797064322644</v>
      </c>
      <c r="F210" s="98">
        <f t="shared" si="29"/>
        <v>0</v>
      </c>
      <c r="G210" s="98">
        <v>0</v>
      </c>
      <c r="H210" s="98">
        <f t="shared" si="25"/>
        <v>81857.797064322644</v>
      </c>
      <c r="I210" s="99">
        <f t="shared" si="26"/>
        <v>3.7270590279452263</v>
      </c>
      <c r="J210" s="100">
        <f t="shared" si="27"/>
        <v>21963.107224908068</v>
      </c>
    </row>
    <row r="211" spans="1:10" x14ac:dyDescent="0.25">
      <c r="A211" s="96">
        <f t="shared" si="28"/>
        <v>17</v>
      </c>
      <c r="B211" s="96">
        <v>200</v>
      </c>
      <c r="C211" s="96">
        <v>199</v>
      </c>
      <c r="D211" s="97">
        <f t="shared" si="30"/>
        <v>49522</v>
      </c>
      <c r="E211" s="98">
        <f t="shared" si="24"/>
        <v>81857.797064322644</v>
      </c>
      <c r="F211" s="98">
        <f t="shared" si="29"/>
        <v>0</v>
      </c>
      <c r="G211" s="98">
        <v>0</v>
      </c>
      <c r="H211" s="98">
        <f t="shared" si="25"/>
        <v>81857.797064322644</v>
      </c>
      <c r="I211" s="99">
        <f t="shared" si="26"/>
        <v>3.7519060881315274</v>
      </c>
      <c r="J211" s="100">
        <f t="shared" si="27"/>
        <v>21817.656183683514</v>
      </c>
    </row>
    <row r="212" spans="1:10" x14ac:dyDescent="0.25">
      <c r="A212" s="96">
        <f t="shared" si="28"/>
        <v>17</v>
      </c>
      <c r="B212" s="96">
        <v>201</v>
      </c>
      <c r="C212" s="96">
        <v>200</v>
      </c>
      <c r="D212" s="97">
        <f t="shared" si="30"/>
        <v>49553</v>
      </c>
      <c r="E212" s="98">
        <f t="shared" si="24"/>
        <v>81857.797064322644</v>
      </c>
      <c r="F212" s="98">
        <f t="shared" si="29"/>
        <v>0</v>
      </c>
      <c r="G212" s="98">
        <v>0</v>
      </c>
      <c r="H212" s="98">
        <f t="shared" si="25"/>
        <v>81857.797064322644</v>
      </c>
      <c r="I212" s="99">
        <f t="shared" si="26"/>
        <v>3.776918795385737</v>
      </c>
      <c r="J212" s="100">
        <f t="shared" si="27"/>
        <v>21673.168394387601</v>
      </c>
    </row>
    <row r="213" spans="1:10" x14ac:dyDescent="0.25">
      <c r="A213" s="96">
        <f t="shared" si="28"/>
        <v>17</v>
      </c>
      <c r="B213" s="96">
        <v>202</v>
      </c>
      <c r="C213" s="96">
        <v>201</v>
      </c>
      <c r="D213" s="97">
        <f t="shared" si="30"/>
        <v>49583</v>
      </c>
      <c r="E213" s="98">
        <f t="shared" si="24"/>
        <v>81857.797064322644</v>
      </c>
      <c r="F213" s="98">
        <f t="shared" si="29"/>
        <v>0</v>
      </c>
      <c r="G213" s="98">
        <v>0</v>
      </c>
      <c r="H213" s="98">
        <f t="shared" si="25"/>
        <v>81857.797064322644</v>
      </c>
      <c r="I213" s="99">
        <f t="shared" si="26"/>
        <v>3.8020982540216419</v>
      </c>
      <c r="J213" s="100">
        <f t="shared" si="27"/>
        <v>21529.637477868477</v>
      </c>
    </row>
    <row r="214" spans="1:10" x14ac:dyDescent="0.25">
      <c r="A214" s="96">
        <f t="shared" si="28"/>
        <v>17</v>
      </c>
      <c r="B214" s="96">
        <v>203</v>
      </c>
      <c r="C214" s="96">
        <v>202</v>
      </c>
      <c r="D214" s="97">
        <f t="shared" si="30"/>
        <v>49614</v>
      </c>
      <c r="E214" s="98">
        <f t="shared" si="24"/>
        <v>81857.797064322644</v>
      </c>
      <c r="F214" s="98">
        <f t="shared" si="29"/>
        <v>0</v>
      </c>
      <c r="G214" s="98">
        <v>0</v>
      </c>
      <c r="H214" s="98">
        <f t="shared" si="25"/>
        <v>81857.797064322644</v>
      </c>
      <c r="I214" s="99">
        <f t="shared" si="26"/>
        <v>3.8274455757151191</v>
      </c>
      <c r="J214" s="100">
        <f t="shared" si="27"/>
        <v>21387.057097220342</v>
      </c>
    </row>
    <row r="215" spans="1:10" ht="15.75" thickBot="1" x14ac:dyDescent="0.3">
      <c r="A215" s="66">
        <f t="shared" si="28"/>
        <v>17</v>
      </c>
      <c r="B215" s="66">
        <v>204</v>
      </c>
      <c r="C215" s="66">
        <v>203</v>
      </c>
      <c r="D215" s="105">
        <f t="shared" si="30"/>
        <v>49644</v>
      </c>
      <c r="E215" s="106">
        <f t="shared" si="24"/>
        <v>81857.797064322644</v>
      </c>
      <c r="F215" s="106">
        <f t="shared" si="29"/>
        <v>0</v>
      </c>
      <c r="G215" s="106">
        <v>0</v>
      </c>
      <c r="H215" s="106">
        <f t="shared" si="25"/>
        <v>81857.797064322644</v>
      </c>
      <c r="I215" s="107">
        <f t="shared" si="26"/>
        <v>3.8529618795532197</v>
      </c>
      <c r="J215" s="128">
        <f t="shared" si="27"/>
        <v>21245.420957503655</v>
      </c>
    </row>
    <row r="216" spans="1:10" x14ac:dyDescent="0.25">
      <c r="A216" s="101">
        <f t="shared" si="28"/>
        <v>18</v>
      </c>
      <c r="B216" s="101">
        <v>205</v>
      </c>
      <c r="C216" s="101">
        <v>204</v>
      </c>
      <c r="D216" s="102">
        <f t="shared" si="30"/>
        <v>49675</v>
      </c>
      <c r="E216" s="103">
        <f t="shared" si="24"/>
        <v>85950.686917538784</v>
      </c>
      <c r="F216" s="103">
        <f t="shared" si="29"/>
        <v>0</v>
      </c>
      <c r="G216" s="103">
        <v>0</v>
      </c>
      <c r="H216" s="103">
        <f t="shared" si="25"/>
        <v>85950.686917538784</v>
      </c>
      <c r="I216" s="104">
        <f t="shared" si="26"/>
        <v>3.8786482920835743</v>
      </c>
      <c r="J216" s="127">
        <f t="shared" si="27"/>
        <v>22159.958945740571</v>
      </c>
    </row>
    <row r="217" spans="1:10" x14ac:dyDescent="0.25">
      <c r="A217" s="96">
        <f t="shared" si="28"/>
        <v>18</v>
      </c>
      <c r="B217" s="96">
        <v>206</v>
      </c>
      <c r="C217" s="96">
        <v>205</v>
      </c>
      <c r="D217" s="97">
        <f t="shared" si="30"/>
        <v>49706</v>
      </c>
      <c r="E217" s="98">
        <f t="shared" ref="E217:E251" si="31">E205*(1+$B$8)</f>
        <v>85950.686917538784</v>
      </c>
      <c r="F217" s="98">
        <f t="shared" si="29"/>
        <v>0</v>
      </c>
      <c r="G217" s="98">
        <v>0</v>
      </c>
      <c r="H217" s="98">
        <f t="shared" si="25"/>
        <v>85950.686917538784</v>
      </c>
      <c r="I217" s="99">
        <f t="shared" si="26"/>
        <v>3.9045059473641315</v>
      </c>
      <c r="J217" s="100">
        <f t="shared" si="27"/>
        <v>22013.204250735664</v>
      </c>
    </row>
    <row r="218" spans="1:10" x14ac:dyDescent="0.25">
      <c r="A218" s="96">
        <f t="shared" si="28"/>
        <v>18</v>
      </c>
      <c r="B218" s="96">
        <v>207</v>
      </c>
      <c r="C218" s="96">
        <v>206</v>
      </c>
      <c r="D218" s="97">
        <f t="shared" si="30"/>
        <v>49735</v>
      </c>
      <c r="E218" s="98">
        <f t="shared" si="31"/>
        <v>85950.686917538784</v>
      </c>
      <c r="F218" s="98">
        <f t="shared" si="29"/>
        <v>0</v>
      </c>
      <c r="G218" s="98">
        <v>0</v>
      </c>
      <c r="H218" s="98">
        <f t="shared" si="25"/>
        <v>85950.686917538784</v>
      </c>
      <c r="I218" s="99">
        <f t="shared" si="26"/>
        <v>3.9305359870132253</v>
      </c>
      <c r="J218" s="100">
        <f t="shared" si="27"/>
        <v>21867.421441128146</v>
      </c>
    </row>
    <row r="219" spans="1:10" x14ac:dyDescent="0.25">
      <c r="A219" s="96">
        <f t="shared" si="28"/>
        <v>18</v>
      </c>
      <c r="B219" s="96">
        <v>208</v>
      </c>
      <c r="C219" s="96">
        <v>207</v>
      </c>
      <c r="D219" s="97">
        <f t="shared" si="30"/>
        <v>49766</v>
      </c>
      <c r="E219" s="98">
        <f t="shared" si="31"/>
        <v>85950.686917538784</v>
      </c>
      <c r="F219" s="98">
        <f t="shared" si="29"/>
        <v>0</v>
      </c>
      <c r="G219" s="98">
        <v>0</v>
      </c>
      <c r="H219" s="98">
        <f t="shared" si="25"/>
        <v>85950.686917538784</v>
      </c>
      <c r="I219" s="99">
        <f t="shared" si="26"/>
        <v>3.95673956025998</v>
      </c>
      <c r="J219" s="100">
        <f t="shared" si="27"/>
        <v>21722.604080590874</v>
      </c>
    </row>
    <row r="220" spans="1:10" x14ac:dyDescent="0.25">
      <c r="A220" s="96">
        <f t="shared" si="28"/>
        <v>18</v>
      </c>
      <c r="B220" s="96">
        <v>209</v>
      </c>
      <c r="C220" s="96">
        <v>208</v>
      </c>
      <c r="D220" s="97">
        <f t="shared" si="30"/>
        <v>49796</v>
      </c>
      <c r="E220" s="98">
        <f t="shared" si="31"/>
        <v>85950.686917538784</v>
      </c>
      <c r="F220" s="98">
        <f t="shared" si="29"/>
        <v>0</v>
      </c>
      <c r="G220" s="98">
        <v>0</v>
      </c>
      <c r="H220" s="98">
        <f t="shared" si="25"/>
        <v>85950.686917538784</v>
      </c>
      <c r="I220" s="99">
        <f t="shared" si="26"/>
        <v>3.9831178239950469</v>
      </c>
      <c r="J220" s="100">
        <f t="shared" si="27"/>
        <v>21578.745775421397</v>
      </c>
    </row>
    <row r="221" spans="1:10" x14ac:dyDescent="0.25">
      <c r="A221" s="96">
        <f t="shared" si="28"/>
        <v>18</v>
      </c>
      <c r="B221" s="96">
        <v>210</v>
      </c>
      <c r="C221" s="96">
        <v>209</v>
      </c>
      <c r="D221" s="97">
        <f t="shared" si="30"/>
        <v>49827</v>
      </c>
      <c r="E221" s="98">
        <f t="shared" si="31"/>
        <v>85950.686917538784</v>
      </c>
      <c r="F221" s="98">
        <f t="shared" si="29"/>
        <v>0</v>
      </c>
      <c r="G221" s="98">
        <v>0</v>
      </c>
      <c r="H221" s="98">
        <f t="shared" si="25"/>
        <v>85950.686917538784</v>
      </c>
      <c r="I221" s="99">
        <f t="shared" si="26"/>
        <v>4.0096719428216803</v>
      </c>
      <c r="J221" s="100">
        <f t="shared" si="27"/>
        <v>21435.840174259665</v>
      </c>
    </row>
    <row r="222" spans="1:10" x14ac:dyDescent="0.25">
      <c r="A222" s="96">
        <f t="shared" si="28"/>
        <v>18</v>
      </c>
      <c r="B222" s="96">
        <v>211</v>
      </c>
      <c r="C222" s="96">
        <v>210</v>
      </c>
      <c r="D222" s="97">
        <f t="shared" si="30"/>
        <v>49857</v>
      </c>
      <c r="E222" s="98">
        <f t="shared" si="31"/>
        <v>85950.686917538784</v>
      </c>
      <c r="F222" s="98">
        <f t="shared" si="29"/>
        <v>0</v>
      </c>
      <c r="G222" s="98">
        <v>0</v>
      </c>
      <c r="H222" s="98">
        <f t="shared" si="25"/>
        <v>85950.686917538784</v>
      </c>
      <c r="I222" s="99">
        <f t="shared" si="26"/>
        <v>4.0364030891071581</v>
      </c>
      <c r="J222" s="100">
        <f t="shared" si="27"/>
        <v>21293.880967807618</v>
      </c>
    </row>
    <row r="223" spans="1:10" x14ac:dyDescent="0.25">
      <c r="A223" s="96">
        <f t="shared" si="28"/>
        <v>18</v>
      </c>
      <c r="B223" s="96">
        <v>212</v>
      </c>
      <c r="C223" s="96">
        <v>211</v>
      </c>
      <c r="D223" s="97">
        <f t="shared" si="30"/>
        <v>49888</v>
      </c>
      <c r="E223" s="98">
        <f t="shared" si="31"/>
        <v>85950.686917538784</v>
      </c>
      <c r="F223" s="98">
        <f t="shared" si="29"/>
        <v>0</v>
      </c>
      <c r="G223" s="98">
        <v>0</v>
      </c>
      <c r="H223" s="98">
        <f t="shared" si="25"/>
        <v>85950.686917538784</v>
      </c>
      <c r="I223" s="99">
        <f t="shared" si="26"/>
        <v>4.0633124430345386</v>
      </c>
      <c r="J223" s="100">
        <f t="shared" si="27"/>
        <v>21152.861888550615</v>
      </c>
    </row>
    <row r="224" spans="1:10" x14ac:dyDescent="0.25">
      <c r="A224" s="96">
        <f t="shared" si="28"/>
        <v>18</v>
      </c>
      <c r="B224" s="96">
        <v>213</v>
      </c>
      <c r="C224" s="96">
        <v>212</v>
      </c>
      <c r="D224" s="97">
        <f t="shared" si="30"/>
        <v>49919</v>
      </c>
      <c r="E224" s="98">
        <f t="shared" si="31"/>
        <v>85950.686917538784</v>
      </c>
      <c r="F224" s="98">
        <f t="shared" si="29"/>
        <v>0</v>
      </c>
      <c r="G224" s="98">
        <v>0</v>
      </c>
      <c r="H224" s="98">
        <f t="shared" si="25"/>
        <v>85950.686917538784</v>
      </c>
      <c r="I224" s="99">
        <f t="shared" si="26"/>
        <v>4.0904011926547685</v>
      </c>
      <c r="J224" s="100">
        <f t="shared" si="27"/>
        <v>21012.776710480746</v>
      </c>
    </row>
    <row r="225" spans="1:10" x14ac:dyDescent="0.25">
      <c r="A225" s="96">
        <f t="shared" si="28"/>
        <v>18</v>
      </c>
      <c r="B225" s="96">
        <v>214</v>
      </c>
      <c r="C225" s="96">
        <v>213</v>
      </c>
      <c r="D225" s="97">
        <f t="shared" si="30"/>
        <v>49949</v>
      </c>
      <c r="E225" s="98">
        <f t="shared" si="31"/>
        <v>85950.686917538784</v>
      </c>
      <c r="F225" s="98">
        <f t="shared" si="29"/>
        <v>0</v>
      </c>
      <c r="G225" s="98">
        <v>0</v>
      </c>
      <c r="H225" s="98">
        <f t="shared" si="25"/>
        <v>85950.686917538784</v>
      </c>
      <c r="I225" s="99">
        <f t="shared" si="26"/>
        <v>4.1176705339391333</v>
      </c>
      <c r="J225" s="100">
        <f t="shared" si="27"/>
        <v>20873.619248821935</v>
      </c>
    </row>
    <row r="226" spans="1:10" x14ac:dyDescent="0.25">
      <c r="A226" s="96">
        <f t="shared" si="28"/>
        <v>18</v>
      </c>
      <c r="B226" s="96">
        <v>215</v>
      </c>
      <c r="C226" s="96">
        <v>214</v>
      </c>
      <c r="D226" s="97">
        <f t="shared" si="30"/>
        <v>49980</v>
      </c>
      <c r="E226" s="98">
        <f t="shared" si="31"/>
        <v>85950.686917538784</v>
      </c>
      <c r="F226" s="98">
        <f t="shared" si="29"/>
        <v>0</v>
      </c>
      <c r="G226" s="98">
        <v>0</v>
      </c>
      <c r="H226" s="98">
        <f t="shared" si="25"/>
        <v>85950.686917538784</v>
      </c>
      <c r="I226" s="99">
        <f t="shared" si="26"/>
        <v>4.1451216708320606</v>
      </c>
      <c r="J226" s="100">
        <f t="shared" si="27"/>
        <v>20735.383359756888</v>
      </c>
    </row>
    <row r="227" spans="1:10" ht="15.75" thickBot="1" x14ac:dyDescent="0.3">
      <c r="A227" s="66">
        <f t="shared" si="28"/>
        <v>18</v>
      </c>
      <c r="B227" s="66">
        <v>216</v>
      </c>
      <c r="C227" s="66">
        <v>215</v>
      </c>
      <c r="D227" s="105">
        <f t="shared" si="30"/>
        <v>50010</v>
      </c>
      <c r="E227" s="106">
        <f t="shared" si="31"/>
        <v>85950.686917538784</v>
      </c>
      <c r="F227" s="106">
        <f t="shared" si="29"/>
        <v>0</v>
      </c>
      <c r="G227" s="106">
        <v>0</v>
      </c>
      <c r="H227" s="106">
        <f t="shared" si="25"/>
        <v>85950.686917538784</v>
      </c>
      <c r="I227" s="107">
        <f t="shared" si="26"/>
        <v>4.1727558153042743</v>
      </c>
      <c r="J227" s="128">
        <f t="shared" si="27"/>
        <v>20598.062940155851</v>
      </c>
    </row>
    <row r="228" spans="1:10" x14ac:dyDescent="0.25">
      <c r="A228" s="101">
        <f t="shared" si="28"/>
        <v>19</v>
      </c>
      <c r="B228" s="101">
        <v>217</v>
      </c>
      <c r="C228" s="101">
        <v>216</v>
      </c>
      <c r="D228" s="102">
        <f t="shared" si="30"/>
        <v>50041</v>
      </c>
      <c r="E228" s="103">
        <f t="shared" si="31"/>
        <v>90248.221263415733</v>
      </c>
      <c r="F228" s="103">
        <f t="shared" si="29"/>
        <v>0</v>
      </c>
      <c r="G228" s="103">
        <v>0</v>
      </c>
      <c r="H228" s="103">
        <f t="shared" si="25"/>
        <v>90248.221263415733</v>
      </c>
      <c r="I228" s="104">
        <f t="shared" si="26"/>
        <v>4.2005741874063025</v>
      </c>
      <c r="J228" s="127">
        <f t="shared" si="27"/>
        <v>21484.734523672498</v>
      </c>
    </row>
    <row r="229" spans="1:10" x14ac:dyDescent="0.25">
      <c r="A229" s="96">
        <f t="shared" si="28"/>
        <v>19</v>
      </c>
      <c r="B229" s="96">
        <v>218</v>
      </c>
      <c r="C229" s="96">
        <v>217</v>
      </c>
      <c r="D229" s="97">
        <f t="shared" si="30"/>
        <v>50072</v>
      </c>
      <c r="E229" s="98">
        <f t="shared" si="31"/>
        <v>90248.221263415733</v>
      </c>
      <c r="F229" s="98">
        <f t="shared" si="29"/>
        <v>0</v>
      </c>
      <c r="G229" s="98">
        <v>0</v>
      </c>
      <c r="H229" s="98">
        <f t="shared" si="25"/>
        <v>90248.221263415733</v>
      </c>
      <c r="I229" s="99">
        <f t="shared" si="26"/>
        <v>4.228578015322344</v>
      </c>
      <c r="J229" s="100">
        <f t="shared" si="27"/>
        <v>21342.451513581953</v>
      </c>
    </row>
    <row r="230" spans="1:10" x14ac:dyDescent="0.25">
      <c r="A230" s="96">
        <f t="shared" si="28"/>
        <v>19</v>
      </c>
      <c r="B230" s="96">
        <v>219</v>
      </c>
      <c r="C230" s="96">
        <v>218</v>
      </c>
      <c r="D230" s="97">
        <f t="shared" si="30"/>
        <v>50100</v>
      </c>
      <c r="E230" s="98">
        <f t="shared" si="31"/>
        <v>90248.221263415733</v>
      </c>
      <c r="F230" s="98">
        <f t="shared" si="29"/>
        <v>0</v>
      </c>
      <c r="G230" s="98">
        <v>0</v>
      </c>
      <c r="H230" s="98">
        <f t="shared" si="25"/>
        <v>90248.221263415733</v>
      </c>
      <c r="I230" s="99">
        <f t="shared" si="26"/>
        <v>4.2567685354244933</v>
      </c>
      <c r="J230" s="100">
        <f t="shared" si="27"/>
        <v>21201.110775081408</v>
      </c>
    </row>
    <row r="231" spans="1:10" x14ac:dyDescent="0.25">
      <c r="A231" s="96">
        <f t="shared" si="28"/>
        <v>19</v>
      </c>
      <c r="B231" s="96">
        <v>220</v>
      </c>
      <c r="C231" s="96">
        <v>219</v>
      </c>
      <c r="D231" s="97">
        <f t="shared" si="30"/>
        <v>50131</v>
      </c>
      <c r="E231" s="98">
        <f t="shared" si="31"/>
        <v>90248.221263415733</v>
      </c>
      <c r="F231" s="98">
        <f t="shared" si="29"/>
        <v>0</v>
      </c>
      <c r="G231" s="98">
        <v>0</v>
      </c>
      <c r="H231" s="98">
        <f t="shared" si="25"/>
        <v>90248.221263415733</v>
      </c>
      <c r="I231" s="99">
        <f t="shared" si="26"/>
        <v>4.2851469923273227</v>
      </c>
      <c r="J231" s="100">
        <f t="shared" si="27"/>
        <v>21060.706067961666</v>
      </c>
    </row>
    <row r="232" spans="1:10" x14ac:dyDescent="0.25">
      <c r="A232" s="96">
        <f t="shared" si="28"/>
        <v>19</v>
      </c>
      <c r="B232" s="96">
        <v>221</v>
      </c>
      <c r="C232" s="96">
        <v>220</v>
      </c>
      <c r="D232" s="97">
        <f t="shared" si="30"/>
        <v>50161</v>
      </c>
      <c r="E232" s="98">
        <f t="shared" si="31"/>
        <v>90248.221263415733</v>
      </c>
      <c r="F232" s="98">
        <f t="shared" si="29"/>
        <v>0</v>
      </c>
      <c r="G232" s="98">
        <v>0</v>
      </c>
      <c r="H232" s="98">
        <f t="shared" si="25"/>
        <v>90248.221263415733</v>
      </c>
      <c r="I232" s="99">
        <f t="shared" si="26"/>
        <v>4.3137146389428382</v>
      </c>
      <c r="J232" s="100">
        <f t="shared" si="27"/>
        <v>20921.231193339405</v>
      </c>
    </row>
    <row r="233" spans="1:10" x14ac:dyDescent="0.25">
      <c r="A233" s="96">
        <f t="shared" si="28"/>
        <v>19</v>
      </c>
      <c r="B233" s="96">
        <v>222</v>
      </c>
      <c r="C233" s="96">
        <v>221</v>
      </c>
      <c r="D233" s="97">
        <f t="shared" si="30"/>
        <v>50192</v>
      </c>
      <c r="E233" s="98">
        <f t="shared" si="31"/>
        <v>90248.221263415733</v>
      </c>
      <c r="F233" s="98">
        <f t="shared" si="29"/>
        <v>0</v>
      </c>
      <c r="G233" s="98">
        <v>0</v>
      </c>
      <c r="H233" s="98">
        <f t="shared" si="25"/>
        <v>90248.221263415733</v>
      </c>
      <c r="I233" s="99">
        <f t="shared" si="26"/>
        <v>4.3424727365357905</v>
      </c>
      <c r="J233" s="100">
        <f t="shared" si="27"/>
        <v>20782.679993383514</v>
      </c>
    </row>
    <row r="234" spans="1:10" x14ac:dyDescent="0.25">
      <c r="A234" s="96">
        <f t="shared" si="28"/>
        <v>19</v>
      </c>
      <c r="B234" s="96">
        <v>223</v>
      </c>
      <c r="C234" s="96">
        <v>222</v>
      </c>
      <c r="D234" s="97">
        <f t="shared" si="30"/>
        <v>50222</v>
      </c>
      <c r="E234" s="98">
        <f t="shared" si="31"/>
        <v>90248.221263415733</v>
      </c>
      <c r="F234" s="98">
        <f t="shared" si="29"/>
        <v>0</v>
      </c>
      <c r="G234" s="98">
        <v>0</v>
      </c>
      <c r="H234" s="98">
        <f t="shared" si="25"/>
        <v>90248.221263415733</v>
      </c>
      <c r="I234" s="99">
        <f t="shared" si="26"/>
        <v>4.3714225547793619</v>
      </c>
      <c r="J234" s="100">
        <f t="shared" si="27"/>
        <v>20645.046351043227</v>
      </c>
    </row>
    <row r="235" spans="1:10" x14ac:dyDescent="0.25">
      <c r="A235" s="96">
        <f t="shared" si="28"/>
        <v>19</v>
      </c>
      <c r="B235" s="96">
        <v>224</v>
      </c>
      <c r="C235" s="96">
        <v>223</v>
      </c>
      <c r="D235" s="97">
        <f t="shared" si="30"/>
        <v>50253</v>
      </c>
      <c r="E235" s="98">
        <f t="shared" si="31"/>
        <v>90248.221263415733</v>
      </c>
      <c r="F235" s="98">
        <f t="shared" si="29"/>
        <v>0</v>
      </c>
      <c r="G235" s="98">
        <v>0</v>
      </c>
      <c r="H235" s="98">
        <f t="shared" si="25"/>
        <v>90248.221263415733</v>
      </c>
      <c r="I235" s="99">
        <f t="shared" si="26"/>
        <v>4.400565371811223</v>
      </c>
      <c r="J235" s="100">
        <f t="shared" si="27"/>
        <v>20508.324189778046</v>
      </c>
    </row>
    <row r="236" spans="1:10" x14ac:dyDescent="0.25">
      <c r="A236" s="96">
        <f t="shared" si="28"/>
        <v>19</v>
      </c>
      <c r="B236" s="96">
        <v>225</v>
      </c>
      <c r="C236" s="96">
        <v>224</v>
      </c>
      <c r="D236" s="97">
        <f t="shared" si="30"/>
        <v>50284</v>
      </c>
      <c r="E236" s="98">
        <f t="shared" si="31"/>
        <v>90248.221263415733</v>
      </c>
      <c r="F236" s="98">
        <f t="shared" si="29"/>
        <v>0</v>
      </c>
      <c r="G236" s="98">
        <v>0</v>
      </c>
      <c r="H236" s="98">
        <f t="shared" si="25"/>
        <v>90248.221263415733</v>
      </c>
      <c r="I236" s="99">
        <f t="shared" si="26"/>
        <v>4.4299024742899658</v>
      </c>
      <c r="J236" s="100">
        <f t="shared" si="27"/>
        <v>20372.507473289446</v>
      </c>
    </row>
    <row r="237" spans="1:10" x14ac:dyDescent="0.25">
      <c r="A237" s="96">
        <f t="shared" si="28"/>
        <v>19</v>
      </c>
      <c r="B237" s="96">
        <v>226</v>
      </c>
      <c r="C237" s="96">
        <v>225</v>
      </c>
      <c r="D237" s="97">
        <f t="shared" si="30"/>
        <v>50314</v>
      </c>
      <c r="E237" s="98">
        <f t="shared" si="31"/>
        <v>90248.221263415733</v>
      </c>
      <c r="F237" s="98">
        <f t="shared" si="29"/>
        <v>0</v>
      </c>
      <c r="G237" s="98">
        <v>0</v>
      </c>
      <c r="H237" s="98">
        <f t="shared" si="25"/>
        <v>90248.221263415733</v>
      </c>
      <c r="I237" s="99">
        <f t="shared" si="26"/>
        <v>4.4594351574518978</v>
      </c>
      <c r="J237" s="100">
        <f t="shared" si="27"/>
        <v>20237.590205254422</v>
      </c>
    </row>
    <row r="238" spans="1:10" x14ac:dyDescent="0.25">
      <c r="A238" s="96">
        <f t="shared" si="28"/>
        <v>19</v>
      </c>
      <c r="B238" s="96">
        <v>227</v>
      </c>
      <c r="C238" s="96">
        <v>226</v>
      </c>
      <c r="D238" s="97">
        <f t="shared" si="30"/>
        <v>50345</v>
      </c>
      <c r="E238" s="98">
        <f t="shared" si="31"/>
        <v>90248.221263415733</v>
      </c>
      <c r="F238" s="98">
        <f t="shared" si="29"/>
        <v>0</v>
      </c>
      <c r="G238" s="98">
        <v>0</v>
      </c>
      <c r="H238" s="98">
        <f t="shared" si="25"/>
        <v>90248.221263415733</v>
      </c>
      <c r="I238" s="99">
        <f t="shared" si="26"/>
        <v>4.4891647251682434</v>
      </c>
      <c r="J238" s="100">
        <f t="shared" si="27"/>
        <v>20103.566429060684</v>
      </c>
    </row>
    <row r="239" spans="1:10" ht="15.75" thickBot="1" x14ac:dyDescent="0.3">
      <c r="A239" s="66">
        <f t="shared" si="28"/>
        <v>19</v>
      </c>
      <c r="B239" s="66">
        <v>228</v>
      </c>
      <c r="C239" s="66">
        <v>227</v>
      </c>
      <c r="D239" s="105">
        <f t="shared" si="30"/>
        <v>50375</v>
      </c>
      <c r="E239" s="106">
        <f t="shared" si="31"/>
        <v>90248.221263415733</v>
      </c>
      <c r="F239" s="106">
        <f t="shared" si="29"/>
        <v>0</v>
      </c>
      <c r="G239" s="106">
        <v>0</v>
      </c>
      <c r="H239" s="106">
        <f t="shared" si="25"/>
        <v>90248.221263415733</v>
      </c>
      <c r="I239" s="107">
        <f t="shared" si="26"/>
        <v>4.5190924900026976</v>
      </c>
      <c r="J239" s="128">
        <f t="shared" si="27"/>
        <v>19970.430227543729</v>
      </c>
    </row>
    <row r="240" spans="1:10" x14ac:dyDescent="0.25">
      <c r="A240" s="101">
        <f t="shared" si="28"/>
        <v>20</v>
      </c>
      <c r="B240" s="101">
        <v>229</v>
      </c>
      <c r="C240" s="101">
        <v>228</v>
      </c>
      <c r="D240" s="102">
        <f t="shared" si="30"/>
        <v>50406</v>
      </c>
      <c r="E240" s="103">
        <f t="shared" si="31"/>
        <v>94760.632326586521</v>
      </c>
      <c r="F240" s="103">
        <f t="shared" si="29"/>
        <v>0</v>
      </c>
      <c r="G240" s="103">
        <v>0</v>
      </c>
      <c r="H240" s="103">
        <f t="shared" si="25"/>
        <v>94760.632326586521</v>
      </c>
      <c r="I240" s="104">
        <f t="shared" si="26"/>
        <v>4.5492197732693826</v>
      </c>
      <c r="J240" s="127">
        <f t="shared" si="27"/>
        <v>20830.084508861837</v>
      </c>
    </row>
    <row r="241" spans="1:10" x14ac:dyDescent="0.25">
      <c r="A241" s="96">
        <f t="shared" si="28"/>
        <v>20</v>
      </c>
      <c r="B241" s="96">
        <v>230</v>
      </c>
      <c r="C241" s="96">
        <v>229</v>
      </c>
      <c r="D241" s="97">
        <f t="shared" si="30"/>
        <v>50437</v>
      </c>
      <c r="E241" s="98">
        <f t="shared" si="31"/>
        <v>94760.632326586521</v>
      </c>
      <c r="F241" s="98">
        <f t="shared" si="29"/>
        <v>0</v>
      </c>
      <c r="G241" s="98">
        <v>0</v>
      </c>
      <c r="H241" s="98">
        <f t="shared" si="25"/>
        <v>94760.632326586521</v>
      </c>
      <c r="I241" s="99">
        <f t="shared" si="26"/>
        <v>4.5795479050911787</v>
      </c>
      <c r="J241" s="100">
        <f t="shared" si="27"/>
        <v>20692.136929332948</v>
      </c>
    </row>
    <row r="242" spans="1:10" x14ac:dyDescent="0.25">
      <c r="A242" s="96">
        <f t="shared" si="28"/>
        <v>20</v>
      </c>
      <c r="B242" s="96">
        <v>231</v>
      </c>
      <c r="C242" s="96">
        <v>230</v>
      </c>
      <c r="D242" s="97">
        <f t="shared" si="30"/>
        <v>50465</v>
      </c>
      <c r="E242" s="98">
        <f t="shared" si="31"/>
        <v>94760.632326586521</v>
      </c>
      <c r="F242" s="98">
        <f t="shared" si="29"/>
        <v>0</v>
      </c>
      <c r="G242" s="98">
        <v>0</v>
      </c>
      <c r="H242" s="98">
        <f t="shared" si="25"/>
        <v>94760.632326586521</v>
      </c>
      <c r="I242" s="99">
        <f t="shared" si="26"/>
        <v>4.6100782244584533</v>
      </c>
      <c r="J242" s="100">
        <f t="shared" si="27"/>
        <v>20555.102909933394</v>
      </c>
    </row>
    <row r="243" spans="1:10" x14ac:dyDescent="0.25">
      <c r="A243" s="96">
        <f t="shared" si="28"/>
        <v>20</v>
      </c>
      <c r="B243" s="96">
        <v>232</v>
      </c>
      <c r="C243" s="96">
        <v>231</v>
      </c>
      <c r="D243" s="97">
        <f t="shared" si="30"/>
        <v>50496</v>
      </c>
      <c r="E243" s="98">
        <f t="shared" si="31"/>
        <v>94760.632326586521</v>
      </c>
      <c r="F243" s="98">
        <f t="shared" si="29"/>
        <v>0</v>
      </c>
      <c r="G243" s="98">
        <v>0</v>
      </c>
      <c r="H243" s="98">
        <f t="shared" si="25"/>
        <v>94760.632326586521</v>
      </c>
      <c r="I243" s="99">
        <f t="shared" si="26"/>
        <v>4.6408120792881755</v>
      </c>
      <c r="J243" s="100">
        <f t="shared" si="27"/>
        <v>20418.97640059609</v>
      </c>
    </row>
    <row r="244" spans="1:10" x14ac:dyDescent="0.25">
      <c r="A244" s="96">
        <f t="shared" si="28"/>
        <v>20</v>
      </c>
      <c r="B244" s="96">
        <v>233</v>
      </c>
      <c r="C244" s="96">
        <v>232</v>
      </c>
      <c r="D244" s="97">
        <f t="shared" si="30"/>
        <v>50526</v>
      </c>
      <c r="E244" s="98">
        <f t="shared" si="31"/>
        <v>94760.632326586521</v>
      </c>
      <c r="F244" s="98">
        <f t="shared" si="29"/>
        <v>0</v>
      </c>
      <c r="G244" s="98">
        <v>0</v>
      </c>
      <c r="H244" s="98">
        <f t="shared" si="25"/>
        <v>94760.632326586521</v>
      </c>
      <c r="I244" s="99">
        <f t="shared" si="26"/>
        <v>4.6717508264834295</v>
      </c>
      <c r="J244" s="100">
        <f t="shared" si="27"/>
        <v>20283.75139132062</v>
      </c>
    </row>
    <row r="245" spans="1:10" x14ac:dyDescent="0.25">
      <c r="A245" s="96">
        <f t="shared" si="28"/>
        <v>20</v>
      </c>
      <c r="B245" s="96">
        <v>234</v>
      </c>
      <c r="C245" s="96">
        <v>233</v>
      </c>
      <c r="D245" s="97">
        <f t="shared" si="30"/>
        <v>50557</v>
      </c>
      <c r="E245" s="98">
        <f t="shared" si="31"/>
        <v>94760.632326586521</v>
      </c>
      <c r="F245" s="98">
        <f t="shared" si="29"/>
        <v>0</v>
      </c>
      <c r="G245" s="98">
        <v>0</v>
      </c>
      <c r="H245" s="98">
        <f t="shared" si="25"/>
        <v>94760.632326586521</v>
      </c>
      <c r="I245" s="99">
        <f t="shared" si="26"/>
        <v>4.7028958319933176</v>
      </c>
      <c r="J245" s="100">
        <f t="shared" si="27"/>
        <v>20149.421911907906</v>
      </c>
    </row>
    <row r="246" spans="1:10" x14ac:dyDescent="0.25">
      <c r="A246" s="96">
        <f t="shared" si="28"/>
        <v>20</v>
      </c>
      <c r="B246" s="96">
        <v>235</v>
      </c>
      <c r="C246" s="96">
        <v>234</v>
      </c>
      <c r="D246" s="97">
        <f t="shared" si="30"/>
        <v>50587</v>
      </c>
      <c r="E246" s="98">
        <f t="shared" si="31"/>
        <v>94760.632326586521</v>
      </c>
      <c r="F246" s="98">
        <f t="shared" si="29"/>
        <v>0</v>
      </c>
      <c r="G246" s="98">
        <v>0</v>
      </c>
      <c r="H246" s="98">
        <f t="shared" si="25"/>
        <v>94760.632326586521</v>
      </c>
      <c r="I246" s="99">
        <f t="shared" si="26"/>
        <v>4.7342484708732737</v>
      </c>
      <c r="J246" s="100">
        <f t="shared" si="27"/>
        <v>20015.982031696592</v>
      </c>
    </row>
    <row r="247" spans="1:10" x14ac:dyDescent="0.25">
      <c r="A247" s="96">
        <f t="shared" si="28"/>
        <v>20</v>
      </c>
      <c r="B247" s="96">
        <v>236</v>
      </c>
      <c r="C247" s="96">
        <v>235</v>
      </c>
      <c r="D247" s="97">
        <f t="shared" si="30"/>
        <v>50618</v>
      </c>
      <c r="E247" s="98">
        <f t="shared" si="31"/>
        <v>94760.632326586521</v>
      </c>
      <c r="F247" s="98">
        <f t="shared" si="29"/>
        <v>0</v>
      </c>
      <c r="G247" s="98">
        <v>0</v>
      </c>
      <c r="H247" s="98">
        <f t="shared" si="25"/>
        <v>94760.632326586521</v>
      </c>
      <c r="I247" s="99">
        <f t="shared" si="26"/>
        <v>4.7658101273457625</v>
      </c>
      <c r="J247" s="100">
        <f t="shared" si="27"/>
        <v>19883.425859301249</v>
      </c>
    </row>
    <row r="248" spans="1:10" x14ac:dyDescent="0.25">
      <c r="A248" s="96">
        <f t="shared" si="28"/>
        <v>20</v>
      </c>
      <c r="B248" s="96">
        <v>237</v>
      </c>
      <c r="C248" s="96">
        <v>236</v>
      </c>
      <c r="D248" s="97">
        <f t="shared" si="30"/>
        <v>50649</v>
      </c>
      <c r="E248" s="98">
        <f t="shared" si="31"/>
        <v>94760.632326586521</v>
      </c>
      <c r="F248" s="98">
        <f t="shared" si="29"/>
        <v>0</v>
      </c>
      <c r="G248" s="98">
        <v>0</v>
      </c>
      <c r="H248" s="98">
        <f t="shared" si="25"/>
        <v>94760.632326586521</v>
      </c>
      <c r="I248" s="99">
        <f t="shared" si="26"/>
        <v>4.7975821948614001</v>
      </c>
      <c r="J248" s="100">
        <f t="shared" si="27"/>
        <v>19751.747542352237</v>
      </c>
    </row>
    <row r="249" spans="1:10" x14ac:dyDescent="0.25">
      <c r="A249" s="96">
        <f t="shared" si="28"/>
        <v>20</v>
      </c>
      <c r="B249" s="96">
        <v>238</v>
      </c>
      <c r="C249" s="96">
        <v>237</v>
      </c>
      <c r="D249" s="97">
        <f t="shared" si="30"/>
        <v>50679</v>
      </c>
      <c r="E249" s="98">
        <f t="shared" si="31"/>
        <v>94760.632326586521</v>
      </c>
      <c r="F249" s="98">
        <f t="shared" si="29"/>
        <v>0</v>
      </c>
      <c r="G249" s="98">
        <v>0</v>
      </c>
      <c r="H249" s="98">
        <f t="shared" si="25"/>
        <v>94760.632326586521</v>
      </c>
      <c r="I249" s="99">
        <f t="shared" si="26"/>
        <v>4.8295660761604768</v>
      </c>
      <c r="J249" s="100">
        <f t="shared" si="27"/>
        <v>19620.941267237322</v>
      </c>
    </row>
    <row r="250" spans="1:10" x14ac:dyDescent="0.25">
      <c r="A250" s="96">
        <f t="shared" si="28"/>
        <v>20</v>
      </c>
      <c r="B250" s="96">
        <v>239</v>
      </c>
      <c r="C250" s="96">
        <v>238</v>
      </c>
      <c r="D250" s="97">
        <f t="shared" si="30"/>
        <v>50710</v>
      </c>
      <c r="E250" s="98">
        <f t="shared" si="31"/>
        <v>94760.632326586521</v>
      </c>
      <c r="F250" s="98">
        <f t="shared" si="29"/>
        <v>0</v>
      </c>
      <c r="G250" s="98">
        <v>0</v>
      </c>
      <c r="H250" s="98">
        <f t="shared" si="25"/>
        <v>94760.632326586521</v>
      </c>
      <c r="I250" s="99">
        <f t="shared" si="26"/>
        <v>4.8617631833348787</v>
      </c>
      <c r="J250" s="100">
        <f t="shared" si="27"/>
        <v>19491.001258845026</v>
      </c>
    </row>
    <row r="251" spans="1:10" x14ac:dyDescent="0.25">
      <c r="A251" s="96">
        <f t="shared" si="28"/>
        <v>20</v>
      </c>
      <c r="B251" s="96">
        <v>240</v>
      </c>
      <c r="C251" s="96">
        <v>239</v>
      </c>
      <c r="D251" s="97">
        <f t="shared" si="30"/>
        <v>50740</v>
      </c>
      <c r="E251" s="98">
        <f t="shared" si="31"/>
        <v>94760.632326586521</v>
      </c>
      <c r="F251" s="98">
        <f t="shared" si="29"/>
        <v>0</v>
      </c>
      <c r="G251" s="98">
        <v>0</v>
      </c>
      <c r="H251" s="98">
        <f t="shared" si="25"/>
        <v>94760.632326586521</v>
      </c>
      <c r="I251" s="99">
        <f t="shared" si="26"/>
        <v>4.894174937890444</v>
      </c>
      <c r="J251" s="100">
        <f t="shared" si="27"/>
        <v>19361.921780309629</v>
      </c>
    </row>
    <row r="252" spans="1:10" x14ac:dyDescent="0.25">
      <c r="B252" s="96"/>
    </row>
    <row r="253" spans="1:10" x14ac:dyDescent="0.25">
      <c r="B253" s="96"/>
    </row>
    <row r="254" spans="1:10" x14ac:dyDescent="0.25">
      <c r="B254" s="96"/>
    </row>
    <row r="255" spans="1:10" x14ac:dyDescent="0.25">
      <c r="B255" s="96"/>
    </row>
    <row r="256" spans="1:10" x14ac:dyDescent="0.25">
      <c r="B256" s="96"/>
    </row>
    <row r="257" spans="2:2" x14ac:dyDescent="0.25">
      <c r="B257" s="96"/>
    </row>
    <row r="258" spans="2:2" x14ac:dyDescent="0.25">
      <c r="B258" s="96"/>
    </row>
    <row r="259" spans="2:2" x14ac:dyDescent="0.25">
      <c r="B259" s="96"/>
    </row>
    <row r="260" spans="2:2" x14ac:dyDescent="0.25">
      <c r="B260" s="96"/>
    </row>
    <row r="261" spans="2:2" x14ac:dyDescent="0.25">
      <c r="B261" s="96"/>
    </row>
    <row r="262" spans="2:2" x14ac:dyDescent="0.25">
      <c r="B262" s="96"/>
    </row>
    <row r="263" spans="2:2" x14ac:dyDescent="0.25">
      <c r="B263" s="96"/>
    </row>
    <row r="264" spans="2:2" x14ac:dyDescent="0.25">
      <c r="B264" s="96"/>
    </row>
    <row r="265" spans="2:2" x14ac:dyDescent="0.25">
      <c r="B265" s="96"/>
    </row>
    <row r="266" spans="2:2" x14ac:dyDescent="0.25">
      <c r="B266" s="96"/>
    </row>
    <row r="267" spans="2:2" x14ac:dyDescent="0.25">
      <c r="B267" s="96"/>
    </row>
    <row r="268" spans="2:2" x14ac:dyDescent="0.25">
      <c r="B268" s="96"/>
    </row>
    <row r="269" spans="2:2" x14ac:dyDescent="0.25">
      <c r="B269" s="96"/>
    </row>
    <row r="270" spans="2:2" x14ac:dyDescent="0.25">
      <c r="B270" s="96"/>
    </row>
    <row r="271" spans="2:2" x14ac:dyDescent="0.25">
      <c r="B271" s="96"/>
    </row>
    <row r="272" spans="2:2" x14ac:dyDescent="0.25">
      <c r="B272" s="96"/>
    </row>
    <row r="273" spans="2:2" x14ac:dyDescent="0.25">
      <c r="B273" s="96"/>
    </row>
    <row r="274" spans="2:2" x14ac:dyDescent="0.25">
      <c r="B274" s="96"/>
    </row>
    <row r="275" spans="2:2" x14ac:dyDescent="0.25">
      <c r="B275" s="96"/>
    </row>
    <row r="276" spans="2:2" x14ac:dyDescent="0.25">
      <c r="B276" s="96"/>
    </row>
    <row r="277" spans="2:2" x14ac:dyDescent="0.25">
      <c r="B277" s="96"/>
    </row>
    <row r="278" spans="2:2" x14ac:dyDescent="0.25">
      <c r="B278" s="96"/>
    </row>
    <row r="279" spans="2:2" x14ac:dyDescent="0.25">
      <c r="B279" s="96"/>
    </row>
    <row r="280" spans="2:2" x14ac:dyDescent="0.25">
      <c r="B280" s="96"/>
    </row>
    <row r="281" spans="2:2" x14ac:dyDescent="0.25">
      <c r="B281" s="96"/>
    </row>
    <row r="282" spans="2:2" x14ac:dyDescent="0.25">
      <c r="B282" s="96"/>
    </row>
    <row r="283" spans="2:2" x14ac:dyDescent="0.25">
      <c r="B283" s="96"/>
    </row>
    <row r="284" spans="2:2" x14ac:dyDescent="0.25">
      <c r="B284" s="96"/>
    </row>
    <row r="285" spans="2:2" x14ac:dyDescent="0.25">
      <c r="B285" s="96"/>
    </row>
    <row r="286" spans="2:2" x14ac:dyDescent="0.25">
      <c r="B286" s="96"/>
    </row>
    <row r="287" spans="2:2" x14ac:dyDescent="0.25">
      <c r="B287" s="96"/>
    </row>
    <row r="288" spans="2:2" x14ac:dyDescent="0.25">
      <c r="B288" s="96"/>
    </row>
    <row r="289" spans="2:2" x14ac:dyDescent="0.25">
      <c r="B289" s="96"/>
    </row>
    <row r="290" spans="2:2" x14ac:dyDescent="0.25">
      <c r="B290" s="96"/>
    </row>
    <row r="291" spans="2:2" x14ac:dyDescent="0.25">
      <c r="B291" s="96"/>
    </row>
    <row r="292" spans="2:2" x14ac:dyDescent="0.25">
      <c r="B292" s="96"/>
    </row>
    <row r="293" spans="2:2" x14ac:dyDescent="0.25">
      <c r="B293" s="96"/>
    </row>
    <row r="294" spans="2:2" x14ac:dyDescent="0.25">
      <c r="B294" s="96"/>
    </row>
    <row r="295" spans="2:2" x14ac:dyDescent="0.25">
      <c r="B295" s="96"/>
    </row>
    <row r="296" spans="2:2" x14ac:dyDescent="0.25">
      <c r="B296" s="96"/>
    </row>
    <row r="297" spans="2:2" x14ac:dyDescent="0.25">
      <c r="B297" s="96"/>
    </row>
    <row r="298" spans="2:2" x14ac:dyDescent="0.25">
      <c r="B298" s="96"/>
    </row>
    <row r="299" spans="2:2" x14ac:dyDescent="0.25">
      <c r="B299" s="96"/>
    </row>
    <row r="300" spans="2:2" x14ac:dyDescent="0.25">
      <c r="B300" s="96"/>
    </row>
    <row r="301" spans="2:2" x14ac:dyDescent="0.25">
      <c r="B301" s="96"/>
    </row>
    <row r="302" spans="2:2" x14ac:dyDescent="0.25">
      <c r="B302" s="96"/>
    </row>
    <row r="303" spans="2:2" x14ac:dyDescent="0.25">
      <c r="B303" s="96"/>
    </row>
    <row r="304" spans="2:2" x14ac:dyDescent="0.25">
      <c r="B304" s="96"/>
    </row>
    <row r="305" spans="2:2" x14ac:dyDescent="0.25">
      <c r="B305" s="96"/>
    </row>
    <row r="306" spans="2:2" x14ac:dyDescent="0.25">
      <c r="B306" s="96"/>
    </row>
    <row r="307" spans="2:2" x14ac:dyDescent="0.25">
      <c r="B307" s="96"/>
    </row>
    <row r="308" spans="2:2" x14ac:dyDescent="0.25">
      <c r="B308" s="96"/>
    </row>
    <row r="309" spans="2:2" x14ac:dyDescent="0.25">
      <c r="B309" s="96"/>
    </row>
    <row r="310" spans="2:2" x14ac:dyDescent="0.25">
      <c r="B310" s="96"/>
    </row>
    <row r="311" spans="2:2" x14ac:dyDescent="0.25">
      <c r="B311" s="96"/>
    </row>
    <row r="312" spans="2:2" x14ac:dyDescent="0.25">
      <c r="B312" s="96"/>
    </row>
    <row r="313" spans="2:2" x14ac:dyDescent="0.25">
      <c r="B313" s="96"/>
    </row>
    <row r="314" spans="2:2" x14ac:dyDescent="0.25">
      <c r="B314" s="96"/>
    </row>
    <row r="315" spans="2:2" x14ac:dyDescent="0.25">
      <c r="B315" s="96"/>
    </row>
    <row r="316" spans="2:2" x14ac:dyDescent="0.25">
      <c r="B316" s="96"/>
    </row>
    <row r="317" spans="2:2" x14ac:dyDescent="0.25">
      <c r="B317" s="96"/>
    </row>
    <row r="318" spans="2:2" x14ac:dyDescent="0.25">
      <c r="B318" s="96"/>
    </row>
    <row r="319" spans="2:2" x14ac:dyDescent="0.25">
      <c r="B319" s="96"/>
    </row>
    <row r="320" spans="2:2" x14ac:dyDescent="0.25">
      <c r="B320" s="96"/>
    </row>
    <row r="321" spans="2:2" x14ac:dyDescent="0.25">
      <c r="B321" s="96"/>
    </row>
    <row r="322" spans="2:2" x14ac:dyDescent="0.25">
      <c r="B322" s="96"/>
    </row>
    <row r="323" spans="2:2" x14ac:dyDescent="0.25">
      <c r="B323" s="96"/>
    </row>
    <row r="324" spans="2:2" x14ac:dyDescent="0.25">
      <c r="B324" s="96"/>
    </row>
    <row r="325" spans="2:2" x14ac:dyDescent="0.25">
      <c r="B325" s="96"/>
    </row>
    <row r="326" spans="2:2" x14ac:dyDescent="0.25">
      <c r="B326" s="96"/>
    </row>
    <row r="327" spans="2:2" x14ac:dyDescent="0.25">
      <c r="B327" s="96"/>
    </row>
    <row r="328" spans="2:2" x14ac:dyDescent="0.25">
      <c r="B328" s="96"/>
    </row>
    <row r="329" spans="2:2" x14ac:dyDescent="0.25">
      <c r="B329" s="96"/>
    </row>
    <row r="330" spans="2:2" x14ac:dyDescent="0.25">
      <c r="B330" s="96"/>
    </row>
    <row r="331" spans="2:2" x14ac:dyDescent="0.25">
      <c r="B331" s="96"/>
    </row>
    <row r="332" spans="2:2" x14ac:dyDescent="0.25">
      <c r="B332" s="96"/>
    </row>
    <row r="333" spans="2:2" x14ac:dyDescent="0.25">
      <c r="B333" s="96"/>
    </row>
    <row r="334" spans="2:2" x14ac:dyDescent="0.25">
      <c r="B334" s="96"/>
    </row>
    <row r="335" spans="2:2" x14ac:dyDescent="0.25">
      <c r="B335" s="96"/>
    </row>
    <row r="336" spans="2:2" x14ac:dyDescent="0.25">
      <c r="B336" s="96"/>
    </row>
    <row r="337" spans="2:2" x14ac:dyDescent="0.25">
      <c r="B337" s="96"/>
    </row>
    <row r="338" spans="2:2" x14ac:dyDescent="0.25">
      <c r="B338" s="96"/>
    </row>
    <row r="339" spans="2:2" x14ac:dyDescent="0.25">
      <c r="B339" s="96"/>
    </row>
    <row r="340" spans="2:2" x14ac:dyDescent="0.25">
      <c r="B340" s="96"/>
    </row>
    <row r="341" spans="2:2" x14ac:dyDescent="0.25">
      <c r="B341" s="96"/>
    </row>
    <row r="342" spans="2:2" x14ac:dyDescent="0.25">
      <c r="B342" s="96"/>
    </row>
    <row r="343" spans="2:2" x14ac:dyDescent="0.25">
      <c r="B343" s="96"/>
    </row>
    <row r="344" spans="2:2" x14ac:dyDescent="0.25">
      <c r="B344" s="96"/>
    </row>
    <row r="345" spans="2:2" x14ac:dyDescent="0.25">
      <c r="B345" s="96"/>
    </row>
    <row r="346" spans="2:2" x14ac:dyDescent="0.25">
      <c r="B346" s="96"/>
    </row>
    <row r="347" spans="2:2" x14ac:dyDescent="0.25">
      <c r="B347" s="96"/>
    </row>
    <row r="348" spans="2:2" x14ac:dyDescent="0.25">
      <c r="B348" s="96"/>
    </row>
    <row r="349" spans="2:2" x14ac:dyDescent="0.25">
      <c r="B349" s="96"/>
    </row>
    <row r="350" spans="2:2" x14ac:dyDescent="0.25">
      <c r="B350" s="96"/>
    </row>
    <row r="351" spans="2:2" x14ac:dyDescent="0.25">
      <c r="B351" s="96"/>
    </row>
    <row r="352" spans="2:2" x14ac:dyDescent="0.25">
      <c r="B352" s="96"/>
    </row>
    <row r="353" spans="2:2" x14ac:dyDescent="0.25">
      <c r="B353" s="96"/>
    </row>
    <row r="354" spans="2:2" x14ac:dyDescent="0.25">
      <c r="B354" s="96"/>
    </row>
    <row r="355" spans="2:2" x14ac:dyDescent="0.25">
      <c r="B355" s="96"/>
    </row>
    <row r="356" spans="2:2" x14ac:dyDescent="0.25">
      <c r="B356" s="96"/>
    </row>
    <row r="357" spans="2:2" x14ac:dyDescent="0.25">
      <c r="B357" s="96"/>
    </row>
    <row r="358" spans="2:2" x14ac:dyDescent="0.25">
      <c r="B358" s="96"/>
    </row>
    <row r="359" spans="2:2" x14ac:dyDescent="0.25">
      <c r="B359" s="96"/>
    </row>
    <row r="360" spans="2:2" x14ac:dyDescent="0.25">
      <c r="B360" s="96"/>
    </row>
    <row r="361" spans="2:2" x14ac:dyDescent="0.25">
      <c r="B361" s="96"/>
    </row>
    <row r="362" spans="2:2" x14ac:dyDescent="0.25">
      <c r="B362" s="96"/>
    </row>
    <row r="363" spans="2:2" x14ac:dyDescent="0.25">
      <c r="B363" s="96"/>
    </row>
    <row r="364" spans="2:2" x14ac:dyDescent="0.25">
      <c r="B364" s="96"/>
    </row>
    <row r="365" spans="2:2" x14ac:dyDescent="0.25">
      <c r="B365" s="96"/>
    </row>
    <row r="366" spans="2:2" x14ac:dyDescent="0.25">
      <c r="B366" s="96"/>
    </row>
    <row r="367" spans="2:2" x14ac:dyDescent="0.25">
      <c r="B367" s="96"/>
    </row>
    <row r="368" spans="2:2" x14ac:dyDescent="0.25">
      <c r="B368" s="96"/>
    </row>
    <row r="369" spans="2:2" x14ac:dyDescent="0.25">
      <c r="B369" s="96"/>
    </row>
    <row r="370" spans="2:2" x14ac:dyDescent="0.25">
      <c r="B370" s="96"/>
    </row>
    <row r="371" spans="2:2" x14ac:dyDescent="0.25">
      <c r="B371" s="96"/>
    </row>
    <row r="372" spans="2:2" x14ac:dyDescent="0.25">
      <c r="B372" s="96"/>
    </row>
    <row r="373" spans="2:2" x14ac:dyDescent="0.25">
      <c r="B373" s="96"/>
    </row>
    <row r="374" spans="2:2" x14ac:dyDescent="0.25">
      <c r="B374" s="96"/>
    </row>
    <row r="375" spans="2:2" x14ac:dyDescent="0.25">
      <c r="B375" s="96"/>
    </row>
    <row r="376" spans="2:2" x14ac:dyDescent="0.25">
      <c r="B376" s="96"/>
    </row>
    <row r="377" spans="2:2" x14ac:dyDescent="0.25">
      <c r="B377" s="96"/>
    </row>
    <row r="378" spans="2:2" x14ac:dyDescent="0.25">
      <c r="B378" s="96"/>
    </row>
    <row r="379" spans="2:2" x14ac:dyDescent="0.25">
      <c r="B379" s="96"/>
    </row>
    <row r="380" spans="2:2" x14ac:dyDescent="0.25">
      <c r="B380" s="96"/>
    </row>
    <row r="381" spans="2:2" x14ac:dyDescent="0.25">
      <c r="B381" s="96"/>
    </row>
    <row r="382" spans="2:2" x14ac:dyDescent="0.25">
      <c r="B382" s="96"/>
    </row>
    <row r="383" spans="2:2" x14ac:dyDescent="0.25">
      <c r="B383" s="96"/>
    </row>
    <row r="384" spans="2:2" x14ac:dyDescent="0.25">
      <c r="B384" s="96"/>
    </row>
    <row r="385" spans="2:2" x14ac:dyDescent="0.25">
      <c r="B385" s="96"/>
    </row>
    <row r="386" spans="2:2" x14ac:dyDescent="0.25">
      <c r="B386" s="96"/>
    </row>
    <row r="387" spans="2:2" x14ac:dyDescent="0.25">
      <c r="B387" s="96"/>
    </row>
    <row r="388" spans="2:2" x14ac:dyDescent="0.25">
      <c r="B388" s="96"/>
    </row>
    <row r="389" spans="2:2" x14ac:dyDescent="0.25">
      <c r="B389" s="96"/>
    </row>
    <row r="390" spans="2:2" x14ac:dyDescent="0.25">
      <c r="B390" s="96"/>
    </row>
    <row r="391" spans="2:2" x14ac:dyDescent="0.25">
      <c r="B391" s="96"/>
    </row>
    <row r="392" spans="2:2" x14ac:dyDescent="0.25">
      <c r="B392" s="96"/>
    </row>
    <row r="393" spans="2:2" x14ac:dyDescent="0.25">
      <c r="B393" s="96"/>
    </row>
    <row r="394" spans="2:2" x14ac:dyDescent="0.25">
      <c r="B394" s="96"/>
    </row>
    <row r="395" spans="2:2" x14ac:dyDescent="0.25">
      <c r="B395" s="96"/>
    </row>
    <row r="396" spans="2:2" x14ac:dyDescent="0.25">
      <c r="B396" s="96"/>
    </row>
    <row r="397" spans="2:2" x14ac:dyDescent="0.25">
      <c r="B397" s="96"/>
    </row>
    <row r="398" spans="2:2" x14ac:dyDescent="0.25">
      <c r="B398" s="96"/>
    </row>
    <row r="399" spans="2:2" x14ac:dyDescent="0.25">
      <c r="B399" s="96"/>
    </row>
    <row r="400" spans="2:2" x14ac:dyDescent="0.25">
      <c r="B400" s="96"/>
    </row>
    <row r="401" spans="2:2" x14ac:dyDescent="0.25">
      <c r="B401" s="96"/>
    </row>
    <row r="402" spans="2:2" x14ac:dyDescent="0.25">
      <c r="B402" s="96"/>
    </row>
    <row r="403" spans="2:2" x14ac:dyDescent="0.25">
      <c r="B403" s="96"/>
    </row>
    <row r="404" spans="2:2" x14ac:dyDescent="0.25">
      <c r="B404" s="96"/>
    </row>
    <row r="405" spans="2:2" x14ac:dyDescent="0.25">
      <c r="B405" s="96"/>
    </row>
    <row r="406" spans="2:2" x14ac:dyDescent="0.25">
      <c r="B406" s="96"/>
    </row>
    <row r="407" spans="2:2" x14ac:dyDescent="0.25">
      <c r="B407" s="96"/>
    </row>
    <row r="408" spans="2:2" x14ac:dyDescent="0.25">
      <c r="B408" s="96"/>
    </row>
    <row r="409" spans="2:2" x14ac:dyDescent="0.25">
      <c r="B409" s="96"/>
    </row>
    <row r="410" spans="2:2" x14ac:dyDescent="0.25">
      <c r="B410" s="96"/>
    </row>
    <row r="411" spans="2:2" x14ac:dyDescent="0.25">
      <c r="B411" s="96"/>
    </row>
    <row r="412" spans="2:2" x14ac:dyDescent="0.25">
      <c r="B412" s="96"/>
    </row>
    <row r="413" spans="2:2" x14ac:dyDescent="0.25">
      <c r="B413" s="96"/>
    </row>
    <row r="414" spans="2:2" x14ac:dyDescent="0.25">
      <c r="B414" s="96"/>
    </row>
    <row r="415" spans="2:2" x14ac:dyDescent="0.25">
      <c r="B415" s="96"/>
    </row>
    <row r="416" spans="2:2" x14ac:dyDescent="0.25">
      <c r="B416" s="96"/>
    </row>
    <row r="417" spans="2:2" x14ac:dyDescent="0.25">
      <c r="B417" s="96"/>
    </row>
    <row r="418" spans="2:2" x14ac:dyDescent="0.25">
      <c r="B418" s="96"/>
    </row>
    <row r="419" spans="2:2" x14ac:dyDescent="0.25">
      <c r="B419" s="96"/>
    </row>
    <row r="420" spans="2:2" x14ac:dyDescent="0.25">
      <c r="B420" s="96"/>
    </row>
    <row r="421" spans="2:2" x14ac:dyDescent="0.25">
      <c r="B421" s="96"/>
    </row>
    <row r="422" spans="2:2" x14ac:dyDescent="0.25">
      <c r="B422" s="96"/>
    </row>
    <row r="423" spans="2:2" x14ac:dyDescent="0.25">
      <c r="B423" s="96"/>
    </row>
    <row r="424" spans="2:2" x14ac:dyDescent="0.25">
      <c r="B424" s="96"/>
    </row>
    <row r="425" spans="2:2" x14ac:dyDescent="0.25">
      <c r="B425" s="96"/>
    </row>
    <row r="426" spans="2:2" x14ac:dyDescent="0.25">
      <c r="B426" s="96"/>
    </row>
    <row r="427" spans="2:2" x14ac:dyDescent="0.25">
      <c r="B427" s="96"/>
    </row>
    <row r="428" spans="2:2" x14ac:dyDescent="0.25">
      <c r="B428" s="96"/>
    </row>
    <row r="429" spans="2:2" x14ac:dyDescent="0.25">
      <c r="B429" s="96"/>
    </row>
    <row r="430" spans="2:2" x14ac:dyDescent="0.25">
      <c r="B430" s="96"/>
    </row>
    <row r="431" spans="2:2" x14ac:dyDescent="0.25">
      <c r="B431" s="96"/>
    </row>
    <row r="432" spans="2:2" x14ac:dyDescent="0.25">
      <c r="B432" s="96"/>
    </row>
    <row r="433" spans="2:2" x14ac:dyDescent="0.25">
      <c r="B433" s="96"/>
    </row>
    <row r="434" spans="2:2" x14ac:dyDescent="0.25">
      <c r="B434" s="96"/>
    </row>
    <row r="435" spans="2:2" x14ac:dyDescent="0.25">
      <c r="B435" s="96"/>
    </row>
    <row r="436" spans="2:2" x14ac:dyDescent="0.25">
      <c r="B436" s="96"/>
    </row>
    <row r="437" spans="2:2" x14ac:dyDescent="0.25">
      <c r="B437" s="96"/>
    </row>
    <row r="438" spans="2:2" x14ac:dyDescent="0.25">
      <c r="B438" s="96"/>
    </row>
    <row r="439" spans="2:2" x14ac:dyDescent="0.25">
      <c r="B439" s="96"/>
    </row>
    <row r="440" spans="2:2" x14ac:dyDescent="0.25">
      <c r="B440" s="96"/>
    </row>
    <row r="441" spans="2:2" x14ac:dyDescent="0.25">
      <c r="B441" s="96"/>
    </row>
    <row r="442" spans="2:2" x14ac:dyDescent="0.25">
      <c r="B442" s="96"/>
    </row>
    <row r="443" spans="2:2" x14ac:dyDescent="0.25">
      <c r="B443" s="96"/>
    </row>
    <row r="444" spans="2:2" x14ac:dyDescent="0.25">
      <c r="B444" s="96"/>
    </row>
    <row r="445" spans="2:2" x14ac:dyDescent="0.25">
      <c r="B445" s="96"/>
    </row>
    <row r="446" spans="2:2" x14ac:dyDescent="0.25">
      <c r="B446" s="96"/>
    </row>
    <row r="447" spans="2:2" x14ac:dyDescent="0.25">
      <c r="B447" s="96"/>
    </row>
    <row r="448" spans="2:2" x14ac:dyDescent="0.25">
      <c r="B448" s="96"/>
    </row>
    <row r="449" spans="2:2" x14ac:dyDescent="0.25">
      <c r="B449" s="96"/>
    </row>
    <row r="450" spans="2:2" x14ac:dyDescent="0.25">
      <c r="B450" s="96"/>
    </row>
    <row r="451" spans="2:2" x14ac:dyDescent="0.25">
      <c r="B451" s="96"/>
    </row>
    <row r="452" spans="2:2" x14ac:dyDescent="0.25">
      <c r="B452" s="96"/>
    </row>
    <row r="453" spans="2:2" x14ac:dyDescent="0.25">
      <c r="B453" s="96"/>
    </row>
    <row r="454" spans="2:2" x14ac:dyDescent="0.25">
      <c r="B454" s="96"/>
    </row>
    <row r="455" spans="2:2" x14ac:dyDescent="0.25">
      <c r="B455" s="96"/>
    </row>
    <row r="456" spans="2:2" x14ac:dyDescent="0.25">
      <c r="B456" s="96"/>
    </row>
    <row r="457" spans="2:2" x14ac:dyDescent="0.25">
      <c r="B457" s="96"/>
    </row>
    <row r="458" spans="2:2" x14ac:dyDescent="0.25">
      <c r="B458" s="96"/>
    </row>
    <row r="459" spans="2:2" x14ac:dyDescent="0.25">
      <c r="B459" s="96"/>
    </row>
    <row r="460" spans="2:2" x14ac:dyDescent="0.25">
      <c r="B460" s="96"/>
    </row>
    <row r="461" spans="2:2" x14ac:dyDescent="0.25">
      <c r="B461" s="96"/>
    </row>
    <row r="462" spans="2:2" x14ac:dyDescent="0.25">
      <c r="B462" s="96"/>
    </row>
    <row r="463" spans="2:2" x14ac:dyDescent="0.25">
      <c r="B463" s="96"/>
    </row>
    <row r="464" spans="2:2" x14ac:dyDescent="0.25">
      <c r="B464" s="96"/>
    </row>
    <row r="465" spans="2:2" x14ac:dyDescent="0.25">
      <c r="B465" s="96"/>
    </row>
    <row r="466" spans="2:2" x14ac:dyDescent="0.25">
      <c r="B466" s="96"/>
    </row>
    <row r="467" spans="2:2" x14ac:dyDescent="0.25">
      <c r="B467" s="96"/>
    </row>
    <row r="468" spans="2:2" x14ac:dyDescent="0.25">
      <c r="B468" s="96"/>
    </row>
    <row r="469" spans="2:2" x14ac:dyDescent="0.25">
      <c r="B469" s="96"/>
    </row>
    <row r="470" spans="2:2" x14ac:dyDescent="0.25">
      <c r="B470" s="96"/>
    </row>
    <row r="471" spans="2:2" x14ac:dyDescent="0.25">
      <c r="B471" s="96"/>
    </row>
    <row r="472" spans="2:2" x14ac:dyDescent="0.25">
      <c r="B472" s="96"/>
    </row>
    <row r="473" spans="2:2" x14ac:dyDescent="0.25">
      <c r="B473" s="96"/>
    </row>
    <row r="474" spans="2:2" x14ac:dyDescent="0.25">
      <c r="B474" s="96"/>
    </row>
    <row r="475" spans="2:2" x14ac:dyDescent="0.25">
      <c r="B475" s="96"/>
    </row>
    <row r="476" spans="2:2" x14ac:dyDescent="0.25">
      <c r="B476" s="96"/>
    </row>
    <row r="477" spans="2:2" x14ac:dyDescent="0.25">
      <c r="B477" s="96"/>
    </row>
    <row r="478" spans="2:2" x14ac:dyDescent="0.25">
      <c r="B478" s="96"/>
    </row>
    <row r="479" spans="2:2" x14ac:dyDescent="0.25">
      <c r="B479" s="96"/>
    </row>
    <row r="480" spans="2:2" x14ac:dyDescent="0.25">
      <c r="B480" s="96"/>
    </row>
    <row r="481" spans="2:2" x14ac:dyDescent="0.25">
      <c r="B481" s="96"/>
    </row>
    <row r="482" spans="2:2" x14ac:dyDescent="0.25">
      <c r="B482" s="96"/>
    </row>
    <row r="483" spans="2:2" x14ac:dyDescent="0.25">
      <c r="B483" s="96"/>
    </row>
    <row r="484" spans="2:2" x14ac:dyDescent="0.25">
      <c r="B484" s="96"/>
    </row>
    <row r="485" spans="2:2" x14ac:dyDescent="0.25">
      <c r="B485" s="96"/>
    </row>
    <row r="486" spans="2:2" x14ac:dyDescent="0.25">
      <c r="B486" s="96"/>
    </row>
    <row r="487" spans="2:2" x14ac:dyDescent="0.25">
      <c r="B487" s="96"/>
    </row>
    <row r="488" spans="2:2" x14ac:dyDescent="0.25">
      <c r="B488" s="96"/>
    </row>
    <row r="489" spans="2:2" x14ac:dyDescent="0.25">
      <c r="B489" s="96"/>
    </row>
    <row r="490" spans="2:2" x14ac:dyDescent="0.25">
      <c r="B490" s="96"/>
    </row>
    <row r="491" spans="2:2" x14ac:dyDescent="0.25">
      <c r="B491" s="96"/>
    </row>
    <row r="492" spans="2:2" x14ac:dyDescent="0.25">
      <c r="B492" s="96"/>
    </row>
    <row r="493" spans="2:2" x14ac:dyDescent="0.25">
      <c r="B493" s="96"/>
    </row>
    <row r="494" spans="2:2" x14ac:dyDescent="0.25">
      <c r="B494" s="96"/>
    </row>
    <row r="495" spans="2:2" x14ac:dyDescent="0.25">
      <c r="B495" s="96"/>
    </row>
    <row r="496" spans="2:2" x14ac:dyDescent="0.25">
      <c r="B496" s="96"/>
    </row>
    <row r="497" spans="2:2" x14ac:dyDescent="0.25">
      <c r="B497" s="96"/>
    </row>
    <row r="498" spans="2:2" x14ac:dyDescent="0.25">
      <c r="B498" s="96"/>
    </row>
    <row r="499" spans="2:2" x14ac:dyDescent="0.25">
      <c r="B499" s="96"/>
    </row>
    <row r="500" spans="2:2" x14ac:dyDescent="0.25">
      <c r="B500" s="96"/>
    </row>
    <row r="501" spans="2:2" x14ac:dyDescent="0.25">
      <c r="B501" s="96"/>
    </row>
    <row r="502" spans="2:2" x14ac:dyDescent="0.25">
      <c r="B502" s="96"/>
    </row>
    <row r="503" spans="2:2" x14ac:dyDescent="0.25">
      <c r="B503" s="96"/>
    </row>
    <row r="504" spans="2:2" x14ac:dyDescent="0.25">
      <c r="B504" s="96"/>
    </row>
    <row r="505" spans="2:2" x14ac:dyDescent="0.25">
      <c r="B505" s="96"/>
    </row>
    <row r="506" spans="2:2" x14ac:dyDescent="0.25">
      <c r="B506" s="96"/>
    </row>
    <row r="507" spans="2:2" x14ac:dyDescent="0.25">
      <c r="B507" s="96"/>
    </row>
    <row r="508" spans="2:2" x14ac:dyDescent="0.25">
      <c r="B508" s="96"/>
    </row>
    <row r="509" spans="2:2" x14ac:dyDescent="0.25">
      <c r="B509" s="96"/>
    </row>
    <row r="510" spans="2:2" x14ac:dyDescent="0.25">
      <c r="B510" s="96"/>
    </row>
    <row r="511" spans="2:2" x14ac:dyDescent="0.25">
      <c r="B511" s="96"/>
    </row>
    <row r="512" spans="2:2" x14ac:dyDescent="0.25">
      <c r="B512" s="96"/>
    </row>
    <row r="513" spans="2:2" x14ac:dyDescent="0.25">
      <c r="B513" s="96"/>
    </row>
    <row r="514" spans="2:2" x14ac:dyDescent="0.25">
      <c r="B514" s="96"/>
    </row>
    <row r="515" spans="2:2" x14ac:dyDescent="0.25">
      <c r="B515" s="96"/>
    </row>
    <row r="516" spans="2:2" x14ac:dyDescent="0.25">
      <c r="B516" s="96"/>
    </row>
    <row r="517" spans="2:2" x14ac:dyDescent="0.25">
      <c r="B517" s="96"/>
    </row>
    <row r="518" spans="2:2" x14ac:dyDescent="0.25">
      <c r="B518" s="96"/>
    </row>
    <row r="519" spans="2:2" x14ac:dyDescent="0.25">
      <c r="B519" s="96"/>
    </row>
    <row r="520" spans="2:2" x14ac:dyDescent="0.25">
      <c r="B520" s="96"/>
    </row>
    <row r="521" spans="2:2" x14ac:dyDescent="0.25">
      <c r="B521" s="96"/>
    </row>
    <row r="522" spans="2:2" x14ac:dyDescent="0.25">
      <c r="B522" s="96"/>
    </row>
    <row r="523" spans="2:2" x14ac:dyDescent="0.25">
      <c r="B523" s="96"/>
    </row>
    <row r="524" spans="2:2" x14ac:dyDescent="0.25">
      <c r="B524" s="96"/>
    </row>
    <row r="525" spans="2:2" x14ac:dyDescent="0.25">
      <c r="B525" s="96"/>
    </row>
    <row r="526" spans="2:2" x14ac:dyDescent="0.25">
      <c r="B526" s="96"/>
    </row>
    <row r="527" spans="2:2" x14ac:dyDescent="0.25">
      <c r="B527" s="96"/>
    </row>
    <row r="528" spans="2:2" x14ac:dyDescent="0.25">
      <c r="B528" s="96"/>
    </row>
    <row r="529" spans="2:2" x14ac:dyDescent="0.25">
      <c r="B529" s="96"/>
    </row>
    <row r="530" spans="2:2" x14ac:dyDescent="0.25">
      <c r="B530" s="96"/>
    </row>
    <row r="531" spans="2:2" x14ac:dyDescent="0.25">
      <c r="B531" s="96"/>
    </row>
    <row r="532" spans="2:2" x14ac:dyDescent="0.25">
      <c r="B532" s="96"/>
    </row>
    <row r="533" spans="2:2" x14ac:dyDescent="0.25">
      <c r="B533" s="96"/>
    </row>
    <row r="534" spans="2:2" x14ac:dyDescent="0.25">
      <c r="B534" s="96"/>
    </row>
    <row r="535" spans="2:2" x14ac:dyDescent="0.25">
      <c r="B535" s="96"/>
    </row>
    <row r="536" spans="2:2" x14ac:dyDescent="0.25">
      <c r="B536" s="96"/>
    </row>
    <row r="537" spans="2:2" x14ac:dyDescent="0.25">
      <c r="B537" s="96"/>
    </row>
    <row r="538" spans="2:2" x14ac:dyDescent="0.25">
      <c r="B538" s="96"/>
    </row>
    <row r="539" spans="2:2" x14ac:dyDescent="0.25">
      <c r="B539" s="96"/>
    </row>
    <row r="540" spans="2:2" x14ac:dyDescent="0.25">
      <c r="B540" s="96"/>
    </row>
    <row r="541" spans="2:2" x14ac:dyDescent="0.25">
      <c r="B541" s="96"/>
    </row>
    <row r="542" spans="2:2" x14ac:dyDescent="0.25">
      <c r="B542" s="96"/>
    </row>
    <row r="543" spans="2:2" x14ac:dyDescent="0.25">
      <c r="B543" s="96"/>
    </row>
    <row r="544" spans="2:2" x14ac:dyDescent="0.25">
      <c r="B544" s="96"/>
    </row>
    <row r="545" spans="2:2" x14ac:dyDescent="0.25">
      <c r="B545" s="96"/>
    </row>
    <row r="546" spans="2:2" x14ac:dyDescent="0.25">
      <c r="B546" s="96"/>
    </row>
    <row r="547" spans="2:2" x14ac:dyDescent="0.25">
      <c r="B547" s="96"/>
    </row>
    <row r="548" spans="2:2" x14ac:dyDescent="0.25">
      <c r="B548" s="96"/>
    </row>
    <row r="549" spans="2:2" x14ac:dyDescent="0.25">
      <c r="B549" s="96"/>
    </row>
    <row r="550" spans="2:2" x14ac:dyDescent="0.25">
      <c r="B550" s="96"/>
    </row>
    <row r="551" spans="2:2" x14ac:dyDescent="0.25">
      <c r="B551" s="96"/>
    </row>
    <row r="552" spans="2:2" x14ac:dyDescent="0.25">
      <c r="B552" s="96"/>
    </row>
    <row r="553" spans="2:2" x14ac:dyDescent="0.25">
      <c r="B553" s="96"/>
    </row>
    <row r="554" spans="2:2" x14ac:dyDescent="0.25">
      <c r="B554" s="96"/>
    </row>
    <row r="555" spans="2:2" x14ac:dyDescent="0.25">
      <c r="B555" s="96"/>
    </row>
    <row r="556" spans="2:2" x14ac:dyDescent="0.25">
      <c r="B556" s="96"/>
    </row>
    <row r="557" spans="2:2" x14ac:dyDescent="0.25">
      <c r="B557" s="96"/>
    </row>
    <row r="558" spans="2:2" x14ac:dyDescent="0.25">
      <c r="B558" s="96"/>
    </row>
    <row r="559" spans="2:2" x14ac:dyDescent="0.25">
      <c r="B559" s="96"/>
    </row>
    <row r="560" spans="2:2" x14ac:dyDescent="0.25">
      <c r="B560" s="96"/>
    </row>
    <row r="561" spans="2:2" x14ac:dyDescent="0.25">
      <c r="B561" s="96"/>
    </row>
    <row r="562" spans="2:2" x14ac:dyDescent="0.25">
      <c r="B562" s="96"/>
    </row>
    <row r="563" spans="2:2" x14ac:dyDescent="0.25">
      <c r="B563" s="96"/>
    </row>
    <row r="564" spans="2:2" x14ac:dyDescent="0.25">
      <c r="B564" s="96"/>
    </row>
    <row r="565" spans="2:2" x14ac:dyDescent="0.25">
      <c r="B565" s="96"/>
    </row>
    <row r="566" spans="2:2" x14ac:dyDescent="0.25">
      <c r="B566" s="96"/>
    </row>
    <row r="567" spans="2:2" x14ac:dyDescent="0.25">
      <c r="B567" s="96"/>
    </row>
    <row r="568" spans="2:2" x14ac:dyDescent="0.25">
      <c r="B568" s="96"/>
    </row>
    <row r="569" spans="2:2" x14ac:dyDescent="0.25">
      <c r="B569" s="96"/>
    </row>
    <row r="570" spans="2:2" x14ac:dyDescent="0.25">
      <c r="B570" s="96"/>
    </row>
    <row r="571" spans="2:2" x14ac:dyDescent="0.25">
      <c r="B571" s="96"/>
    </row>
    <row r="572" spans="2:2" x14ac:dyDescent="0.25">
      <c r="B572" s="96"/>
    </row>
    <row r="573" spans="2:2" x14ac:dyDescent="0.25">
      <c r="B573" s="96"/>
    </row>
    <row r="574" spans="2:2" x14ac:dyDescent="0.25">
      <c r="B574" s="96"/>
    </row>
    <row r="575" spans="2:2" x14ac:dyDescent="0.25">
      <c r="B575" s="96"/>
    </row>
    <row r="576" spans="2:2" x14ac:dyDescent="0.25">
      <c r="B576" s="96"/>
    </row>
    <row r="577" spans="2:2" x14ac:dyDescent="0.25">
      <c r="B577" s="96"/>
    </row>
    <row r="578" spans="2:2" x14ac:dyDescent="0.25">
      <c r="B578" s="96"/>
    </row>
    <row r="579" spans="2:2" x14ac:dyDescent="0.25">
      <c r="B579" s="96"/>
    </row>
    <row r="580" spans="2:2" x14ac:dyDescent="0.25">
      <c r="B580" s="96"/>
    </row>
    <row r="581" spans="2:2" x14ac:dyDescent="0.25">
      <c r="B581" s="96"/>
    </row>
    <row r="582" spans="2:2" x14ac:dyDescent="0.25">
      <c r="B582" s="96"/>
    </row>
    <row r="583" spans="2:2" x14ac:dyDescent="0.25">
      <c r="B583" s="96"/>
    </row>
    <row r="584" spans="2:2" x14ac:dyDescent="0.25">
      <c r="B584" s="96"/>
    </row>
    <row r="585" spans="2:2" x14ac:dyDescent="0.25">
      <c r="B585" s="96"/>
    </row>
    <row r="586" spans="2:2" x14ac:dyDescent="0.25">
      <c r="B586" s="96"/>
    </row>
    <row r="587" spans="2:2" x14ac:dyDescent="0.25">
      <c r="B587" s="96"/>
    </row>
    <row r="588" spans="2:2" x14ac:dyDescent="0.25">
      <c r="B588" s="96"/>
    </row>
    <row r="589" spans="2:2" x14ac:dyDescent="0.25">
      <c r="B589" s="96"/>
    </row>
    <row r="590" spans="2:2" x14ac:dyDescent="0.25">
      <c r="B590" s="96"/>
    </row>
    <row r="591" spans="2:2" x14ac:dyDescent="0.25">
      <c r="B591" s="96"/>
    </row>
    <row r="592" spans="2:2" x14ac:dyDescent="0.25">
      <c r="B592" s="96"/>
    </row>
    <row r="593" spans="2:2" x14ac:dyDescent="0.25">
      <c r="B593" s="96"/>
    </row>
    <row r="594" spans="2:2" x14ac:dyDescent="0.25">
      <c r="B594" s="96"/>
    </row>
    <row r="595" spans="2:2" x14ac:dyDescent="0.25">
      <c r="B595" s="96"/>
    </row>
    <row r="596" spans="2:2" x14ac:dyDescent="0.25">
      <c r="B596" s="96"/>
    </row>
    <row r="597" spans="2:2" x14ac:dyDescent="0.25">
      <c r="B597" s="96"/>
    </row>
    <row r="598" spans="2:2" x14ac:dyDescent="0.25">
      <c r="B598" s="96"/>
    </row>
    <row r="599" spans="2:2" x14ac:dyDescent="0.25">
      <c r="B599" s="96"/>
    </row>
    <row r="600" spans="2:2" x14ac:dyDescent="0.25">
      <c r="B600" s="96"/>
    </row>
    <row r="601" spans="2:2" x14ac:dyDescent="0.25">
      <c r="B601" s="96"/>
    </row>
    <row r="602" spans="2:2" x14ac:dyDescent="0.25">
      <c r="B602" s="96"/>
    </row>
    <row r="603" spans="2:2" x14ac:dyDescent="0.25">
      <c r="B603" s="96"/>
    </row>
    <row r="604" spans="2:2" x14ac:dyDescent="0.25">
      <c r="B604" s="96"/>
    </row>
    <row r="605" spans="2:2" x14ac:dyDescent="0.25">
      <c r="B605" s="96"/>
    </row>
    <row r="606" spans="2:2" x14ac:dyDescent="0.25">
      <c r="B606" s="96"/>
    </row>
    <row r="607" spans="2:2" x14ac:dyDescent="0.25">
      <c r="B607" s="96"/>
    </row>
    <row r="608" spans="2:2" x14ac:dyDescent="0.25">
      <c r="B608" s="96"/>
    </row>
    <row r="609" spans="2:2" x14ac:dyDescent="0.25">
      <c r="B609" s="96"/>
    </row>
    <row r="610" spans="2:2" x14ac:dyDescent="0.25">
      <c r="B610" s="96"/>
    </row>
    <row r="611" spans="2:2" x14ac:dyDescent="0.25">
      <c r="B611" s="96"/>
    </row>
    <row r="612" spans="2:2" x14ac:dyDescent="0.25">
      <c r="B612" s="96"/>
    </row>
    <row r="613" spans="2:2" x14ac:dyDescent="0.25">
      <c r="B613" s="96"/>
    </row>
    <row r="614" spans="2:2" x14ac:dyDescent="0.25">
      <c r="B614" s="96"/>
    </row>
    <row r="615" spans="2:2" x14ac:dyDescent="0.25">
      <c r="B615" s="96"/>
    </row>
    <row r="616" spans="2:2" x14ac:dyDescent="0.25">
      <c r="B616" s="96"/>
    </row>
    <row r="617" spans="2:2" x14ac:dyDescent="0.25">
      <c r="B617" s="96"/>
    </row>
    <row r="618" spans="2:2" x14ac:dyDescent="0.25">
      <c r="B618" s="96"/>
    </row>
    <row r="619" spans="2:2" x14ac:dyDescent="0.25">
      <c r="B619" s="96"/>
    </row>
    <row r="620" spans="2:2" x14ac:dyDescent="0.25">
      <c r="B620" s="96"/>
    </row>
    <row r="621" spans="2:2" x14ac:dyDescent="0.25">
      <c r="B621" s="96"/>
    </row>
    <row r="622" spans="2:2" x14ac:dyDescent="0.25">
      <c r="B622" s="96"/>
    </row>
    <row r="623" spans="2:2" x14ac:dyDescent="0.25">
      <c r="B623" s="96"/>
    </row>
    <row r="624" spans="2:2" x14ac:dyDescent="0.25">
      <c r="B624" s="96"/>
    </row>
    <row r="625" spans="2:2" x14ac:dyDescent="0.25">
      <c r="B625" s="96"/>
    </row>
    <row r="626" spans="2:2" x14ac:dyDescent="0.25">
      <c r="B626" s="96"/>
    </row>
    <row r="627" spans="2:2" x14ac:dyDescent="0.25">
      <c r="B627" s="96"/>
    </row>
    <row r="628" spans="2:2" x14ac:dyDescent="0.25">
      <c r="B628" s="96"/>
    </row>
    <row r="629" spans="2:2" x14ac:dyDescent="0.25">
      <c r="B629" s="96"/>
    </row>
    <row r="630" spans="2:2" x14ac:dyDescent="0.25">
      <c r="B630" s="96"/>
    </row>
    <row r="631" spans="2:2" x14ac:dyDescent="0.25">
      <c r="B631" s="96"/>
    </row>
    <row r="632" spans="2:2" x14ac:dyDescent="0.25">
      <c r="B632" s="96"/>
    </row>
    <row r="633" spans="2:2" x14ac:dyDescent="0.25">
      <c r="B633" s="96"/>
    </row>
    <row r="634" spans="2:2" x14ac:dyDescent="0.25">
      <c r="B634" s="96"/>
    </row>
    <row r="635" spans="2:2" x14ac:dyDescent="0.25">
      <c r="B635" s="96"/>
    </row>
    <row r="636" spans="2:2" x14ac:dyDescent="0.25">
      <c r="B636" s="96"/>
    </row>
    <row r="637" spans="2:2" x14ac:dyDescent="0.25">
      <c r="B637" s="96"/>
    </row>
    <row r="638" spans="2:2" x14ac:dyDescent="0.25">
      <c r="B638" s="96"/>
    </row>
    <row r="639" spans="2:2" x14ac:dyDescent="0.25">
      <c r="B639" s="96"/>
    </row>
    <row r="640" spans="2:2" x14ac:dyDescent="0.25">
      <c r="B640" s="96"/>
    </row>
    <row r="641" spans="2:2" x14ac:dyDescent="0.25">
      <c r="B641" s="96"/>
    </row>
    <row r="642" spans="2:2" x14ac:dyDescent="0.25">
      <c r="B642" s="96"/>
    </row>
    <row r="643" spans="2:2" x14ac:dyDescent="0.25">
      <c r="B643" s="96"/>
    </row>
    <row r="644" spans="2:2" x14ac:dyDescent="0.25">
      <c r="B644" s="96"/>
    </row>
    <row r="645" spans="2:2" x14ac:dyDescent="0.25">
      <c r="B645" s="96"/>
    </row>
    <row r="646" spans="2:2" x14ac:dyDescent="0.25">
      <c r="B646" s="96"/>
    </row>
    <row r="647" spans="2:2" x14ac:dyDescent="0.25">
      <c r="B647" s="96"/>
    </row>
    <row r="648" spans="2:2" x14ac:dyDescent="0.25">
      <c r="B648" s="96"/>
    </row>
    <row r="649" spans="2:2" x14ac:dyDescent="0.25">
      <c r="B649" s="96"/>
    </row>
    <row r="650" spans="2:2" x14ac:dyDescent="0.25">
      <c r="B650" s="96"/>
    </row>
    <row r="651" spans="2:2" x14ac:dyDescent="0.25">
      <c r="B651" s="96"/>
    </row>
    <row r="652" spans="2:2" x14ac:dyDescent="0.25">
      <c r="B652" s="96"/>
    </row>
    <row r="653" spans="2:2" x14ac:dyDescent="0.25">
      <c r="B653" s="96"/>
    </row>
    <row r="654" spans="2:2" x14ac:dyDescent="0.25">
      <c r="B654" s="96"/>
    </row>
    <row r="655" spans="2:2" x14ac:dyDescent="0.25">
      <c r="B655" s="96"/>
    </row>
    <row r="656" spans="2:2" x14ac:dyDescent="0.25">
      <c r="B656" s="96"/>
    </row>
    <row r="657" spans="2:2" x14ac:dyDescent="0.25">
      <c r="B657" s="96"/>
    </row>
    <row r="658" spans="2:2" x14ac:dyDescent="0.25">
      <c r="B658" s="96"/>
    </row>
    <row r="659" spans="2:2" x14ac:dyDescent="0.25">
      <c r="B659" s="96"/>
    </row>
    <row r="660" spans="2:2" x14ac:dyDescent="0.25">
      <c r="B660" s="96"/>
    </row>
    <row r="661" spans="2:2" x14ac:dyDescent="0.25">
      <c r="B661" s="96"/>
    </row>
    <row r="662" spans="2:2" x14ac:dyDescent="0.25">
      <c r="B662" s="96"/>
    </row>
    <row r="663" spans="2:2" x14ac:dyDescent="0.25">
      <c r="B663" s="96"/>
    </row>
    <row r="664" spans="2:2" x14ac:dyDescent="0.25">
      <c r="B664" s="96"/>
    </row>
    <row r="665" spans="2:2" x14ac:dyDescent="0.25">
      <c r="B665" s="96"/>
    </row>
    <row r="666" spans="2:2" x14ac:dyDescent="0.25">
      <c r="B666" s="96"/>
    </row>
    <row r="667" spans="2:2" x14ac:dyDescent="0.25">
      <c r="B667" s="96"/>
    </row>
    <row r="668" spans="2:2" x14ac:dyDescent="0.25">
      <c r="B668" s="96"/>
    </row>
    <row r="669" spans="2:2" x14ac:dyDescent="0.25">
      <c r="B669" s="96"/>
    </row>
    <row r="670" spans="2:2" x14ac:dyDescent="0.25">
      <c r="B670" s="96"/>
    </row>
    <row r="671" spans="2:2" x14ac:dyDescent="0.25">
      <c r="B671" s="96"/>
    </row>
    <row r="672" spans="2:2" x14ac:dyDescent="0.25">
      <c r="B672" s="96"/>
    </row>
    <row r="673" spans="2:2" x14ac:dyDescent="0.25">
      <c r="B673" s="96"/>
    </row>
    <row r="674" spans="2:2" x14ac:dyDescent="0.25">
      <c r="B674" s="96"/>
    </row>
    <row r="675" spans="2:2" x14ac:dyDescent="0.25">
      <c r="B675" s="96"/>
    </row>
    <row r="676" spans="2:2" x14ac:dyDescent="0.25">
      <c r="B676" s="96"/>
    </row>
    <row r="677" spans="2:2" x14ac:dyDescent="0.25">
      <c r="B677" s="96"/>
    </row>
    <row r="678" spans="2:2" x14ac:dyDescent="0.25">
      <c r="B678" s="96"/>
    </row>
    <row r="679" spans="2:2" x14ac:dyDescent="0.25">
      <c r="B679" s="96"/>
    </row>
    <row r="680" spans="2:2" x14ac:dyDescent="0.25">
      <c r="B680" s="96"/>
    </row>
    <row r="681" spans="2:2" x14ac:dyDescent="0.25">
      <c r="B681" s="96"/>
    </row>
    <row r="682" spans="2:2" x14ac:dyDescent="0.25">
      <c r="B682" s="96"/>
    </row>
    <row r="683" spans="2:2" x14ac:dyDescent="0.25">
      <c r="B683" s="96"/>
    </row>
    <row r="684" spans="2:2" x14ac:dyDescent="0.25">
      <c r="B684" s="96"/>
    </row>
    <row r="685" spans="2:2" x14ac:dyDescent="0.25">
      <c r="B685" s="96"/>
    </row>
    <row r="686" spans="2:2" x14ac:dyDescent="0.25">
      <c r="B686" s="96"/>
    </row>
    <row r="687" spans="2:2" x14ac:dyDescent="0.25">
      <c r="B687" s="96"/>
    </row>
    <row r="688" spans="2:2" x14ac:dyDescent="0.25">
      <c r="B688" s="96"/>
    </row>
    <row r="689" spans="2:2" x14ac:dyDescent="0.25">
      <c r="B689" s="96"/>
    </row>
    <row r="690" spans="2:2" x14ac:dyDescent="0.25">
      <c r="B690" s="96"/>
    </row>
    <row r="691" spans="2:2" x14ac:dyDescent="0.25">
      <c r="B691" s="96"/>
    </row>
    <row r="692" spans="2:2" x14ac:dyDescent="0.25">
      <c r="B692" s="96"/>
    </row>
    <row r="693" spans="2:2" x14ac:dyDescent="0.25">
      <c r="B693" s="96"/>
    </row>
    <row r="694" spans="2:2" x14ac:dyDescent="0.25">
      <c r="B694" s="96"/>
    </row>
    <row r="695" spans="2:2" x14ac:dyDescent="0.25">
      <c r="B695" s="96"/>
    </row>
    <row r="696" spans="2:2" x14ac:dyDescent="0.25">
      <c r="B696" s="96"/>
    </row>
    <row r="697" spans="2:2" x14ac:dyDescent="0.25">
      <c r="B697" s="96"/>
    </row>
    <row r="698" spans="2:2" x14ac:dyDescent="0.25">
      <c r="B698" s="96"/>
    </row>
    <row r="699" spans="2:2" x14ac:dyDescent="0.25">
      <c r="B699" s="96"/>
    </row>
    <row r="700" spans="2:2" x14ac:dyDescent="0.25">
      <c r="B700" s="96"/>
    </row>
    <row r="701" spans="2:2" x14ac:dyDescent="0.25">
      <c r="B701" s="96"/>
    </row>
    <row r="702" spans="2:2" x14ac:dyDescent="0.25">
      <c r="B702" s="96"/>
    </row>
    <row r="703" spans="2:2" x14ac:dyDescent="0.25">
      <c r="B703" s="96"/>
    </row>
    <row r="704" spans="2:2" x14ac:dyDescent="0.25">
      <c r="B704" s="96"/>
    </row>
    <row r="705" spans="2:2" x14ac:dyDescent="0.25">
      <c r="B705" s="96"/>
    </row>
    <row r="706" spans="2:2" x14ac:dyDescent="0.25">
      <c r="B706" s="96"/>
    </row>
    <row r="707" spans="2:2" x14ac:dyDescent="0.25">
      <c r="B707" s="96"/>
    </row>
    <row r="708" spans="2:2" x14ac:dyDescent="0.25">
      <c r="B708" s="96"/>
    </row>
    <row r="709" spans="2:2" x14ac:dyDescent="0.25">
      <c r="B709" s="96"/>
    </row>
    <row r="710" spans="2:2" x14ac:dyDescent="0.25">
      <c r="B710" s="96"/>
    </row>
    <row r="711" spans="2:2" x14ac:dyDescent="0.25">
      <c r="B711" s="96"/>
    </row>
    <row r="712" spans="2:2" x14ac:dyDescent="0.25">
      <c r="B712" s="96"/>
    </row>
    <row r="713" spans="2:2" x14ac:dyDescent="0.25">
      <c r="B713" s="96"/>
    </row>
    <row r="714" spans="2:2" x14ac:dyDescent="0.25">
      <c r="B714" s="96"/>
    </row>
    <row r="715" spans="2:2" x14ac:dyDescent="0.25">
      <c r="B715" s="96"/>
    </row>
    <row r="716" spans="2:2" x14ac:dyDescent="0.25">
      <c r="B716" s="96"/>
    </row>
    <row r="717" spans="2:2" x14ac:dyDescent="0.25">
      <c r="B717" s="96"/>
    </row>
    <row r="718" spans="2:2" x14ac:dyDescent="0.25">
      <c r="B718" s="96"/>
    </row>
    <row r="719" spans="2:2" x14ac:dyDescent="0.25">
      <c r="B719" s="96"/>
    </row>
    <row r="720" spans="2:2" x14ac:dyDescent="0.25">
      <c r="B720" s="96"/>
    </row>
    <row r="721" spans="2:2" x14ac:dyDescent="0.25">
      <c r="B721" s="96"/>
    </row>
    <row r="722" spans="2:2" x14ac:dyDescent="0.25">
      <c r="B722" s="96"/>
    </row>
    <row r="723" spans="2:2" x14ac:dyDescent="0.25">
      <c r="B723" s="96"/>
    </row>
    <row r="724" spans="2:2" x14ac:dyDescent="0.25">
      <c r="B724" s="96"/>
    </row>
    <row r="725" spans="2:2" x14ac:dyDescent="0.25">
      <c r="B725" s="96"/>
    </row>
    <row r="726" spans="2:2" x14ac:dyDescent="0.25">
      <c r="B726" s="96"/>
    </row>
    <row r="727" spans="2:2" x14ac:dyDescent="0.25">
      <c r="B727" s="96"/>
    </row>
    <row r="728" spans="2:2" x14ac:dyDescent="0.25">
      <c r="B728" s="96"/>
    </row>
    <row r="729" spans="2:2" x14ac:dyDescent="0.25">
      <c r="B729" s="96"/>
    </row>
    <row r="730" spans="2:2" x14ac:dyDescent="0.25">
      <c r="B730" s="96"/>
    </row>
    <row r="731" spans="2:2" x14ac:dyDescent="0.25">
      <c r="B731" s="96"/>
    </row>
    <row r="732" spans="2:2" x14ac:dyDescent="0.25">
      <c r="B732" s="96"/>
    </row>
    <row r="733" spans="2:2" x14ac:dyDescent="0.25">
      <c r="B733" s="96"/>
    </row>
    <row r="734" spans="2:2" x14ac:dyDescent="0.25">
      <c r="B734" s="96"/>
    </row>
    <row r="735" spans="2:2" x14ac:dyDescent="0.25">
      <c r="B735" s="96"/>
    </row>
    <row r="736" spans="2:2" x14ac:dyDescent="0.25">
      <c r="B736" s="96"/>
    </row>
    <row r="737" spans="2:2" x14ac:dyDescent="0.25">
      <c r="B737" s="96"/>
    </row>
    <row r="738" spans="2:2" x14ac:dyDescent="0.25">
      <c r="B738" s="96"/>
    </row>
    <row r="739" spans="2:2" x14ac:dyDescent="0.25">
      <c r="B739" s="96"/>
    </row>
    <row r="740" spans="2:2" x14ac:dyDescent="0.25">
      <c r="B740" s="96"/>
    </row>
    <row r="741" spans="2:2" x14ac:dyDescent="0.25">
      <c r="B741" s="96"/>
    </row>
    <row r="742" spans="2:2" x14ac:dyDescent="0.25">
      <c r="B742" s="96"/>
    </row>
    <row r="743" spans="2:2" x14ac:dyDescent="0.25">
      <c r="B743" s="96"/>
    </row>
    <row r="744" spans="2:2" x14ac:dyDescent="0.25">
      <c r="B744" s="96"/>
    </row>
    <row r="745" spans="2:2" x14ac:dyDescent="0.25">
      <c r="B745" s="96"/>
    </row>
    <row r="746" spans="2:2" x14ac:dyDescent="0.25">
      <c r="B746" s="96"/>
    </row>
    <row r="747" spans="2:2" x14ac:dyDescent="0.25">
      <c r="B747" s="96"/>
    </row>
    <row r="748" spans="2:2" x14ac:dyDescent="0.25">
      <c r="B748" s="96"/>
    </row>
    <row r="749" spans="2:2" x14ac:dyDescent="0.25">
      <c r="B749" s="96"/>
    </row>
    <row r="750" spans="2:2" x14ac:dyDescent="0.25">
      <c r="B750" s="96"/>
    </row>
    <row r="751" spans="2:2" x14ac:dyDescent="0.25">
      <c r="B751" s="96"/>
    </row>
    <row r="752" spans="2:2" x14ac:dyDescent="0.25">
      <c r="B752" s="96"/>
    </row>
    <row r="753" spans="2:2" x14ac:dyDescent="0.25">
      <c r="B753" s="96"/>
    </row>
    <row r="754" spans="2:2" x14ac:dyDescent="0.25">
      <c r="B754" s="96"/>
    </row>
    <row r="755" spans="2:2" x14ac:dyDescent="0.25">
      <c r="B755" s="96"/>
    </row>
    <row r="756" spans="2:2" x14ac:dyDescent="0.25">
      <c r="B756" s="96"/>
    </row>
    <row r="757" spans="2:2" x14ac:dyDescent="0.25">
      <c r="B757" s="96"/>
    </row>
    <row r="758" spans="2:2" x14ac:dyDescent="0.25">
      <c r="B758" s="96"/>
    </row>
    <row r="759" spans="2:2" x14ac:dyDescent="0.25">
      <c r="B759" s="96"/>
    </row>
    <row r="760" spans="2:2" x14ac:dyDescent="0.25">
      <c r="B760" s="96"/>
    </row>
    <row r="761" spans="2:2" x14ac:dyDescent="0.25">
      <c r="B761" s="96"/>
    </row>
    <row r="762" spans="2:2" x14ac:dyDescent="0.25">
      <c r="B762" s="96"/>
    </row>
    <row r="763" spans="2:2" x14ac:dyDescent="0.25">
      <c r="B763" s="96"/>
    </row>
    <row r="764" spans="2:2" x14ac:dyDescent="0.25">
      <c r="B764" s="96"/>
    </row>
    <row r="765" spans="2:2" x14ac:dyDescent="0.25">
      <c r="B765" s="96"/>
    </row>
    <row r="766" spans="2:2" x14ac:dyDescent="0.25">
      <c r="B766" s="96"/>
    </row>
    <row r="767" spans="2:2" x14ac:dyDescent="0.25">
      <c r="B767" s="96"/>
    </row>
    <row r="768" spans="2:2" x14ac:dyDescent="0.25">
      <c r="B768" s="96"/>
    </row>
    <row r="769" spans="2:2" x14ac:dyDescent="0.25">
      <c r="B769" s="96"/>
    </row>
    <row r="770" spans="2:2" x14ac:dyDescent="0.25">
      <c r="B770" s="96"/>
    </row>
    <row r="771" spans="2:2" x14ac:dyDescent="0.25">
      <c r="B771" s="96"/>
    </row>
    <row r="772" spans="2:2" x14ac:dyDescent="0.25">
      <c r="B772" s="96"/>
    </row>
    <row r="773" spans="2:2" x14ac:dyDescent="0.25">
      <c r="B773" s="96"/>
    </row>
    <row r="774" spans="2:2" x14ac:dyDescent="0.25">
      <c r="B774" s="96"/>
    </row>
    <row r="775" spans="2:2" x14ac:dyDescent="0.25">
      <c r="B775" s="96"/>
    </row>
    <row r="776" spans="2:2" x14ac:dyDescent="0.25">
      <c r="B776" s="96"/>
    </row>
    <row r="777" spans="2:2" x14ac:dyDescent="0.25">
      <c r="B777" s="96"/>
    </row>
    <row r="778" spans="2:2" x14ac:dyDescent="0.25">
      <c r="B778" s="96"/>
    </row>
    <row r="779" spans="2:2" x14ac:dyDescent="0.25">
      <c r="B779" s="96"/>
    </row>
    <row r="780" spans="2:2" x14ac:dyDescent="0.25">
      <c r="B780" s="96"/>
    </row>
    <row r="781" spans="2:2" x14ac:dyDescent="0.25">
      <c r="B781" s="96"/>
    </row>
    <row r="782" spans="2:2" x14ac:dyDescent="0.25">
      <c r="B782" s="96"/>
    </row>
    <row r="783" spans="2:2" x14ac:dyDescent="0.25">
      <c r="B783" s="96"/>
    </row>
    <row r="784" spans="2:2" x14ac:dyDescent="0.25">
      <c r="B784" s="96"/>
    </row>
    <row r="785" spans="2:2" x14ac:dyDescent="0.25">
      <c r="B785" s="96"/>
    </row>
    <row r="786" spans="2:2" x14ac:dyDescent="0.25">
      <c r="B786" s="96"/>
    </row>
    <row r="787" spans="2:2" x14ac:dyDescent="0.25">
      <c r="B787" s="96"/>
    </row>
    <row r="788" spans="2:2" x14ac:dyDescent="0.25">
      <c r="B788" s="96"/>
    </row>
    <row r="789" spans="2:2" x14ac:dyDescent="0.25">
      <c r="B789" s="96"/>
    </row>
    <row r="790" spans="2:2" x14ac:dyDescent="0.25">
      <c r="B790" s="96"/>
    </row>
    <row r="791" spans="2:2" x14ac:dyDescent="0.25">
      <c r="B791" s="96"/>
    </row>
    <row r="792" spans="2:2" x14ac:dyDescent="0.25">
      <c r="B792" s="96"/>
    </row>
    <row r="793" spans="2:2" x14ac:dyDescent="0.25">
      <c r="B793" s="96"/>
    </row>
    <row r="794" spans="2:2" x14ac:dyDescent="0.25">
      <c r="B794" s="96"/>
    </row>
    <row r="795" spans="2:2" x14ac:dyDescent="0.25">
      <c r="B795" s="96"/>
    </row>
    <row r="796" spans="2:2" x14ac:dyDescent="0.25">
      <c r="B796" s="96"/>
    </row>
    <row r="797" spans="2:2" x14ac:dyDescent="0.25">
      <c r="B797" s="96"/>
    </row>
    <row r="798" spans="2:2" x14ac:dyDescent="0.25">
      <c r="B798" s="96"/>
    </row>
    <row r="799" spans="2:2" x14ac:dyDescent="0.25">
      <c r="B799" s="96"/>
    </row>
    <row r="800" spans="2:2" x14ac:dyDescent="0.25">
      <c r="B800" s="96"/>
    </row>
    <row r="801" spans="2:2" x14ac:dyDescent="0.25">
      <c r="B801" s="96"/>
    </row>
    <row r="802" spans="2:2" x14ac:dyDescent="0.25">
      <c r="B802" s="96"/>
    </row>
    <row r="803" spans="2:2" x14ac:dyDescent="0.25">
      <c r="B803" s="96"/>
    </row>
    <row r="804" spans="2:2" x14ac:dyDescent="0.25">
      <c r="B804" s="96"/>
    </row>
    <row r="805" spans="2:2" x14ac:dyDescent="0.25">
      <c r="B805" s="96"/>
    </row>
    <row r="806" spans="2:2" x14ac:dyDescent="0.25">
      <c r="B806" s="96"/>
    </row>
    <row r="807" spans="2:2" x14ac:dyDescent="0.25">
      <c r="B807" s="96"/>
    </row>
    <row r="808" spans="2:2" x14ac:dyDescent="0.25">
      <c r="B808" s="96"/>
    </row>
    <row r="809" spans="2:2" x14ac:dyDescent="0.25">
      <c r="B809" s="96"/>
    </row>
    <row r="810" spans="2:2" x14ac:dyDescent="0.25">
      <c r="B810" s="96"/>
    </row>
    <row r="811" spans="2:2" x14ac:dyDescent="0.25">
      <c r="B811" s="96"/>
    </row>
    <row r="812" spans="2:2" x14ac:dyDescent="0.25">
      <c r="B812" s="96"/>
    </row>
    <row r="813" spans="2:2" x14ac:dyDescent="0.25">
      <c r="B813" s="96"/>
    </row>
    <row r="814" spans="2:2" x14ac:dyDescent="0.25">
      <c r="B814" s="96"/>
    </row>
    <row r="815" spans="2:2" x14ac:dyDescent="0.25">
      <c r="B815" s="96"/>
    </row>
    <row r="816" spans="2:2" x14ac:dyDescent="0.25">
      <c r="B816" s="96"/>
    </row>
    <row r="817" spans="2:2" x14ac:dyDescent="0.25">
      <c r="B817" s="96"/>
    </row>
    <row r="818" spans="2:2" x14ac:dyDescent="0.25">
      <c r="B818" s="96"/>
    </row>
    <row r="819" spans="2:2" x14ac:dyDescent="0.25">
      <c r="B819" s="96"/>
    </row>
    <row r="820" spans="2:2" x14ac:dyDescent="0.25">
      <c r="B820" s="96"/>
    </row>
    <row r="821" spans="2:2" x14ac:dyDescent="0.25">
      <c r="B821" s="96"/>
    </row>
    <row r="822" spans="2:2" x14ac:dyDescent="0.25">
      <c r="B822" s="96"/>
    </row>
    <row r="823" spans="2:2" x14ac:dyDescent="0.25">
      <c r="B823" s="96"/>
    </row>
    <row r="824" spans="2:2" x14ac:dyDescent="0.25">
      <c r="B824" s="96"/>
    </row>
    <row r="825" spans="2:2" x14ac:dyDescent="0.25">
      <c r="B825" s="96"/>
    </row>
    <row r="826" spans="2:2" x14ac:dyDescent="0.25">
      <c r="B826" s="96"/>
    </row>
    <row r="827" spans="2:2" x14ac:dyDescent="0.25">
      <c r="B827" s="96"/>
    </row>
    <row r="828" spans="2:2" x14ac:dyDescent="0.25">
      <c r="B828" s="96"/>
    </row>
    <row r="829" spans="2:2" x14ac:dyDescent="0.25">
      <c r="B829" s="96"/>
    </row>
    <row r="830" spans="2:2" x14ac:dyDescent="0.25">
      <c r="B830" s="96"/>
    </row>
    <row r="831" spans="2:2" x14ac:dyDescent="0.25">
      <c r="B831" s="96"/>
    </row>
    <row r="832" spans="2:2" x14ac:dyDescent="0.25">
      <c r="B832" s="96"/>
    </row>
    <row r="833" spans="2:2" x14ac:dyDescent="0.25">
      <c r="B833" s="96"/>
    </row>
    <row r="834" spans="2:2" x14ac:dyDescent="0.25">
      <c r="B834" s="96"/>
    </row>
    <row r="835" spans="2:2" x14ac:dyDescent="0.25">
      <c r="B835" s="96"/>
    </row>
    <row r="836" spans="2:2" x14ac:dyDescent="0.25">
      <c r="B836" s="96"/>
    </row>
    <row r="837" spans="2:2" x14ac:dyDescent="0.25">
      <c r="B837" s="96"/>
    </row>
    <row r="838" spans="2:2" x14ac:dyDescent="0.25">
      <c r="B838" s="96"/>
    </row>
    <row r="839" spans="2:2" x14ac:dyDescent="0.25">
      <c r="B839" s="96"/>
    </row>
    <row r="840" spans="2:2" x14ac:dyDescent="0.25">
      <c r="B840" s="96"/>
    </row>
    <row r="841" spans="2:2" x14ac:dyDescent="0.25">
      <c r="B841" s="96"/>
    </row>
    <row r="842" spans="2:2" x14ac:dyDescent="0.25">
      <c r="B842" s="96"/>
    </row>
    <row r="843" spans="2:2" x14ac:dyDescent="0.25">
      <c r="B843" s="96"/>
    </row>
    <row r="844" spans="2:2" x14ac:dyDescent="0.25">
      <c r="B844" s="96"/>
    </row>
    <row r="845" spans="2:2" x14ac:dyDescent="0.25">
      <c r="B845" s="96"/>
    </row>
    <row r="846" spans="2:2" x14ac:dyDescent="0.25">
      <c r="B846" s="96"/>
    </row>
    <row r="847" spans="2:2" x14ac:dyDescent="0.25">
      <c r="B847" s="96"/>
    </row>
    <row r="848" spans="2:2" x14ac:dyDescent="0.25">
      <c r="B848" s="96"/>
    </row>
    <row r="849" spans="2:2" x14ac:dyDescent="0.25">
      <c r="B849" s="96"/>
    </row>
    <row r="850" spans="2:2" x14ac:dyDescent="0.25">
      <c r="B850" s="96"/>
    </row>
    <row r="851" spans="2:2" x14ac:dyDescent="0.25">
      <c r="B851" s="96"/>
    </row>
    <row r="852" spans="2:2" x14ac:dyDescent="0.25">
      <c r="B852" s="96"/>
    </row>
    <row r="853" spans="2:2" x14ac:dyDescent="0.25">
      <c r="B853" s="96"/>
    </row>
    <row r="854" spans="2:2" x14ac:dyDescent="0.25">
      <c r="B854" s="96"/>
    </row>
    <row r="855" spans="2:2" x14ac:dyDescent="0.25">
      <c r="B855" s="96"/>
    </row>
    <row r="856" spans="2:2" x14ac:dyDescent="0.25">
      <c r="B856" s="96"/>
    </row>
    <row r="857" spans="2:2" x14ac:dyDescent="0.25">
      <c r="B857" s="96"/>
    </row>
    <row r="858" spans="2:2" x14ac:dyDescent="0.25">
      <c r="B858" s="96"/>
    </row>
    <row r="859" spans="2:2" x14ac:dyDescent="0.25">
      <c r="B859" s="96"/>
    </row>
    <row r="860" spans="2:2" x14ac:dyDescent="0.25">
      <c r="B860" s="96"/>
    </row>
    <row r="861" spans="2:2" x14ac:dyDescent="0.25">
      <c r="B861" s="96"/>
    </row>
    <row r="862" spans="2:2" x14ac:dyDescent="0.25">
      <c r="B862" s="96"/>
    </row>
    <row r="863" spans="2:2" x14ac:dyDescent="0.25">
      <c r="B863" s="96"/>
    </row>
    <row r="864" spans="2:2" x14ac:dyDescent="0.25">
      <c r="B864" s="96"/>
    </row>
    <row r="865" spans="2:2" x14ac:dyDescent="0.25">
      <c r="B865" s="96"/>
    </row>
    <row r="866" spans="2:2" x14ac:dyDescent="0.25">
      <c r="B866" s="96"/>
    </row>
    <row r="867" spans="2:2" x14ac:dyDescent="0.25">
      <c r="B867" s="96"/>
    </row>
    <row r="868" spans="2:2" x14ac:dyDescent="0.25">
      <c r="B868" s="96"/>
    </row>
    <row r="869" spans="2:2" x14ac:dyDescent="0.25">
      <c r="B869" s="96"/>
    </row>
    <row r="870" spans="2:2" x14ac:dyDescent="0.25">
      <c r="B870" s="96"/>
    </row>
    <row r="871" spans="2:2" x14ac:dyDescent="0.25">
      <c r="B871" s="96"/>
    </row>
    <row r="872" spans="2:2" x14ac:dyDescent="0.25">
      <c r="B872" s="96"/>
    </row>
    <row r="873" spans="2:2" x14ac:dyDescent="0.25">
      <c r="B873" s="96"/>
    </row>
    <row r="874" spans="2:2" x14ac:dyDescent="0.25">
      <c r="B874" s="96"/>
    </row>
    <row r="875" spans="2:2" x14ac:dyDescent="0.25">
      <c r="B875" s="96"/>
    </row>
    <row r="876" spans="2:2" x14ac:dyDescent="0.25">
      <c r="B876" s="96"/>
    </row>
    <row r="877" spans="2:2" x14ac:dyDescent="0.25">
      <c r="B877" s="96"/>
    </row>
    <row r="878" spans="2:2" x14ac:dyDescent="0.25">
      <c r="B878" s="96"/>
    </row>
    <row r="879" spans="2:2" x14ac:dyDescent="0.25">
      <c r="B879" s="96"/>
    </row>
    <row r="880" spans="2:2" x14ac:dyDescent="0.25">
      <c r="B880" s="96"/>
    </row>
    <row r="881" spans="2:2" x14ac:dyDescent="0.25">
      <c r="B881" s="96"/>
    </row>
    <row r="882" spans="2:2" x14ac:dyDescent="0.25">
      <c r="B882" s="96"/>
    </row>
    <row r="883" spans="2:2" x14ac:dyDescent="0.25">
      <c r="B883" s="96"/>
    </row>
    <row r="884" spans="2:2" x14ac:dyDescent="0.25">
      <c r="B884" s="96"/>
    </row>
    <row r="885" spans="2:2" x14ac:dyDescent="0.25">
      <c r="B885" s="96"/>
    </row>
    <row r="886" spans="2:2" x14ac:dyDescent="0.25">
      <c r="B886" s="96"/>
    </row>
    <row r="887" spans="2:2" x14ac:dyDescent="0.25">
      <c r="B887" s="96"/>
    </row>
    <row r="888" spans="2:2" x14ac:dyDescent="0.25">
      <c r="B888" s="96"/>
    </row>
    <row r="889" spans="2:2" x14ac:dyDescent="0.25">
      <c r="B889" s="96"/>
    </row>
    <row r="890" spans="2:2" x14ac:dyDescent="0.25">
      <c r="B890" s="96"/>
    </row>
    <row r="891" spans="2:2" x14ac:dyDescent="0.25">
      <c r="B891" s="96"/>
    </row>
    <row r="892" spans="2:2" x14ac:dyDescent="0.25">
      <c r="B892" s="96"/>
    </row>
    <row r="893" spans="2:2" x14ac:dyDescent="0.25">
      <c r="B893" s="96"/>
    </row>
    <row r="894" spans="2:2" x14ac:dyDescent="0.25">
      <c r="B894" s="96"/>
    </row>
    <row r="895" spans="2:2" x14ac:dyDescent="0.25">
      <c r="B895" s="96"/>
    </row>
    <row r="896" spans="2:2" x14ac:dyDescent="0.25">
      <c r="B896" s="96"/>
    </row>
    <row r="897" spans="2:2" x14ac:dyDescent="0.25">
      <c r="B897" s="96"/>
    </row>
    <row r="898" spans="2:2" x14ac:dyDescent="0.25">
      <c r="B898" s="96"/>
    </row>
    <row r="899" spans="2:2" x14ac:dyDescent="0.25">
      <c r="B899" s="96"/>
    </row>
    <row r="900" spans="2:2" x14ac:dyDescent="0.25">
      <c r="B900" s="96"/>
    </row>
    <row r="901" spans="2:2" x14ac:dyDescent="0.25">
      <c r="B901" s="96"/>
    </row>
    <row r="902" spans="2:2" x14ac:dyDescent="0.25">
      <c r="B902" s="96"/>
    </row>
    <row r="903" spans="2:2" x14ac:dyDescent="0.25">
      <c r="B903" s="96"/>
    </row>
    <row r="904" spans="2:2" x14ac:dyDescent="0.25">
      <c r="B904" s="96"/>
    </row>
    <row r="905" spans="2:2" x14ac:dyDescent="0.25">
      <c r="B905" s="96"/>
    </row>
    <row r="906" spans="2:2" x14ac:dyDescent="0.25">
      <c r="B906" s="96"/>
    </row>
    <row r="907" spans="2:2" x14ac:dyDescent="0.25">
      <c r="B907" s="96"/>
    </row>
    <row r="908" spans="2:2" x14ac:dyDescent="0.25">
      <c r="B908" s="96"/>
    </row>
    <row r="909" spans="2:2" x14ac:dyDescent="0.25">
      <c r="B909" s="96"/>
    </row>
    <row r="910" spans="2:2" x14ac:dyDescent="0.25">
      <c r="B910" s="96"/>
    </row>
    <row r="911" spans="2:2" x14ac:dyDescent="0.25">
      <c r="B911" s="96"/>
    </row>
    <row r="912" spans="2:2" x14ac:dyDescent="0.25">
      <c r="B912" s="96"/>
    </row>
    <row r="913" spans="2:2" x14ac:dyDescent="0.25">
      <c r="B913" s="96"/>
    </row>
    <row r="914" spans="2:2" x14ac:dyDescent="0.25">
      <c r="B914" s="96"/>
    </row>
    <row r="915" spans="2:2" x14ac:dyDescent="0.25">
      <c r="B915" s="96"/>
    </row>
    <row r="916" spans="2:2" x14ac:dyDescent="0.25">
      <c r="B916" s="96"/>
    </row>
    <row r="917" spans="2:2" x14ac:dyDescent="0.25">
      <c r="B917" s="96"/>
    </row>
    <row r="918" spans="2:2" x14ac:dyDescent="0.25">
      <c r="B918" s="96"/>
    </row>
    <row r="919" spans="2:2" x14ac:dyDescent="0.25">
      <c r="B919" s="96"/>
    </row>
    <row r="920" spans="2:2" x14ac:dyDescent="0.25">
      <c r="B920" s="96"/>
    </row>
    <row r="921" spans="2:2" x14ac:dyDescent="0.25">
      <c r="B921" s="96"/>
    </row>
    <row r="922" spans="2:2" x14ac:dyDescent="0.25">
      <c r="B922" s="96"/>
    </row>
    <row r="923" spans="2:2" x14ac:dyDescent="0.25">
      <c r="B923" s="96"/>
    </row>
    <row r="924" spans="2:2" x14ac:dyDescent="0.25">
      <c r="B924" s="96"/>
    </row>
    <row r="925" spans="2:2" x14ac:dyDescent="0.25">
      <c r="B925" s="96"/>
    </row>
    <row r="926" spans="2:2" x14ac:dyDescent="0.25">
      <c r="B926" s="96"/>
    </row>
    <row r="927" spans="2:2" x14ac:dyDescent="0.25">
      <c r="B927" s="96"/>
    </row>
    <row r="928" spans="2:2" x14ac:dyDescent="0.25">
      <c r="B928" s="96"/>
    </row>
    <row r="929" spans="2:2" x14ac:dyDescent="0.25">
      <c r="B929" s="96"/>
    </row>
    <row r="930" spans="2:2" x14ac:dyDescent="0.25">
      <c r="B930" s="96"/>
    </row>
    <row r="931" spans="2:2" x14ac:dyDescent="0.25">
      <c r="B931" s="96"/>
    </row>
    <row r="932" spans="2:2" x14ac:dyDescent="0.25">
      <c r="B932" s="96"/>
    </row>
    <row r="933" spans="2:2" x14ac:dyDescent="0.25">
      <c r="B933" s="96"/>
    </row>
    <row r="934" spans="2:2" x14ac:dyDescent="0.25">
      <c r="B934" s="96"/>
    </row>
    <row r="935" spans="2:2" x14ac:dyDescent="0.25">
      <c r="B935" s="96"/>
    </row>
    <row r="936" spans="2:2" x14ac:dyDescent="0.25">
      <c r="B936" s="96"/>
    </row>
    <row r="937" spans="2:2" x14ac:dyDescent="0.25">
      <c r="B937" s="96"/>
    </row>
    <row r="938" spans="2:2" x14ac:dyDescent="0.25">
      <c r="B938" s="96"/>
    </row>
    <row r="939" spans="2:2" x14ac:dyDescent="0.25">
      <c r="B939" s="96"/>
    </row>
    <row r="940" spans="2:2" x14ac:dyDescent="0.25">
      <c r="B940" s="96"/>
    </row>
    <row r="941" spans="2:2" x14ac:dyDescent="0.25">
      <c r="B941" s="96"/>
    </row>
    <row r="942" spans="2:2" x14ac:dyDescent="0.25">
      <c r="B942" s="96"/>
    </row>
    <row r="943" spans="2:2" x14ac:dyDescent="0.25">
      <c r="B943" s="96"/>
    </row>
    <row r="944" spans="2:2" x14ac:dyDescent="0.25">
      <c r="B944" s="96"/>
    </row>
    <row r="945" spans="2:2" x14ac:dyDescent="0.25">
      <c r="B945" s="96"/>
    </row>
    <row r="946" spans="2:2" x14ac:dyDescent="0.25">
      <c r="B946" s="96"/>
    </row>
    <row r="947" spans="2:2" x14ac:dyDescent="0.25">
      <c r="B947" s="96"/>
    </row>
    <row r="948" spans="2:2" x14ac:dyDescent="0.25">
      <c r="B948" s="96"/>
    </row>
    <row r="949" spans="2:2" x14ac:dyDescent="0.25">
      <c r="B949" s="96"/>
    </row>
    <row r="950" spans="2:2" x14ac:dyDescent="0.25">
      <c r="B950" s="96"/>
    </row>
    <row r="951" spans="2:2" x14ac:dyDescent="0.25">
      <c r="B951" s="96"/>
    </row>
    <row r="952" spans="2:2" x14ac:dyDescent="0.25">
      <c r="B952" s="96"/>
    </row>
    <row r="953" spans="2:2" x14ac:dyDescent="0.25">
      <c r="B953" s="96"/>
    </row>
    <row r="954" spans="2:2" x14ac:dyDescent="0.25">
      <c r="B954" s="96"/>
    </row>
    <row r="955" spans="2:2" x14ac:dyDescent="0.25">
      <c r="B955" s="96"/>
    </row>
    <row r="956" spans="2:2" x14ac:dyDescent="0.25">
      <c r="B956" s="96"/>
    </row>
    <row r="957" spans="2:2" x14ac:dyDescent="0.25">
      <c r="B957" s="96"/>
    </row>
    <row r="958" spans="2:2" x14ac:dyDescent="0.25">
      <c r="B958" s="96"/>
    </row>
    <row r="959" spans="2:2" x14ac:dyDescent="0.25">
      <c r="B959" s="96"/>
    </row>
    <row r="960" spans="2:2" x14ac:dyDescent="0.25">
      <c r="B960" s="96"/>
    </row>
    <row r="961" spans="2:2" x14ac:dyDescent="0.25">
      <c r="B961" s="96"/>
    </row>
    <row r="962" spans="2:2" x14ac:dyDescent="0.25">
      <c r="B962" s="96"/>
    </row>
    <row r="963" spans="2:2" x14ac:dyDescent="0.25">
      <c r="B963" s="96"/>
    </row>
    <row r="964" spans="2:2" x14ac:dyDescent="0.25">
      <c r="B964" s="96"/>
    </row>
    <row r="965" spans="2:2" x14ac:dyDescent="0.25">
      <c r="B965" s="96"/>
    </row>
    <row r="966" spans="2:2" x14ac:dyDescent="0.25">
      <c r="B966" s="96"/>
    </row>
    <row r="967" spans="2:2" x14ac:dyDescent="0.25">
      <c r="B967" s="96"/>
    </row>
    <row r="968" spans="2:2" x14ac:dyDescent="0.25">
      <c r="B968" s="96"/>
    </row>
    <row r="969" spans="2:2" x14ac:dyDescent="0.25">
      <c r="B969" s="96"/>
    </row>
    <row r="970" spans="2:2" x14ac:dyDescent="0.25">
      <c r="B970" s="96"/>
    </row>
    <row r="971" spans="2:2" x14ac:dyDescent="0.25">
      <c r="B971" s="96"/>
    </row>
    <row r="972" spans="2:2" x14ac:dyDescent="0.25">
      <c r="B972" s="96"/>
    </row>
    <row r="973" spans="2:2" x14ac:dyDescent="0.25">
      <c r="B973" s="96"/>
    </row>
    <row r="974" spans="2:2" x14ac:dyDescent="0.25">
      <c r="B974" s="96"/>
    </row>
    <row r="975" spans="2:2" x14ac:dyDescent="0.25">
      <c r="B975" s="96"/>
    </row>
    <row r="976" spans="2:2" x14ac:dyDescent="0.25">
      <c r="B976" s="96"/>
    </row>
    <row r="977" spans="2:2" x14ac:dyDescent="0.25">
      <c r="B977" s="96"/>
    </row>
    <row r="978" spans="2:2" x14ac:dyDescent="0.25">
      <c r="B978" s="96"/>
    </row>
    <row r="979" spans="2:2" x14ac:dyDescent="0.25">
      <c r="B979" s="96"/>
    </row>
    <row r="980" spans="2:2" x14ac:dyDescent="0.25">
      <c r="B980" s="96"/>
    </row>
    <row r="981" spans="2:2" x14ac:dyDescent="0.25">
      <c r="B981" s="96"/>
    </row>
    <row r="982" spans="2:2" x14ac:dyDescent="0.25">
      <c r="B982" s="96"/>
    </row>
    <row r="983" spans="2:2" x14ac:dyDescent="0.25">
      <c r="B983" s="96"/>
    </row>
    <row r="984" spans="2:2" x14ac:dyDescent="0.25">
      <c r="B984" s="96"/>
    </row>
    <row r="985" spans="2:2" x14ac:dyDescent="0.25">
      <c r="B985" s="96"/>
    </row>
    <row r="986" spans="2:2" x14ac:dyDescent="0.25">
      <c r="B986" s="96"/>
    </row>
    <row r="987" spans="2:2" x14ac:dyDescent="0.25">
      <c r="B987" s="96"/>
    </row>
    <row r="988" spans="2:2" x14ac:dyDescent="0.25">
      <c r="B988" s="96"/>
    </row>
    <row r="989" spans="2:2" x14ac:dyDescent="0.25">
      <c r="B989" s="96"/>
    </row>
    <row r="990" spans="2:2" x14ac:dyDescent="0.25">
      <c r="B990" s="96"/>
    </row>
    <row r="991" spans="2:2" x14ac:dyDescent="0.25">
      <c r="B991" s="96"/>
    </row>
    <row r="992" spans="2:2" x14ac:dyDescent="0.25">
      <c r="B992" s="96"/>
    </row>
    <row r="993" spans="2:2" x14ac:dyDescent="0.25">
      <c r="B993" s="96"/>
    </row>
    <row r="994" spans="2:2" x14ac:dyDescent="0.25">
      <c r="B994" s="96"/>
    </row>
    <row r="995" spans="2:2" x14ac:dyDescent="0.25">
      <c r="B995" s="96"/>
    </row>
    <row r="996" spans="2:2" x14ac:dyDescent="0.25">
      <c r="B996" s="96"/>
    </row>
    <row r="997" spans="2:2" x14ac:dyDescent="0.25">
      <c r="B997" s="96"/>
    </row>
    <row r="998" spans="2:2" x14ac:dyDescent="0.25">
      <c r="B998" s="96"/>
    </row>
    <row r="999" spans="2:2" x14ac:dyDescent="0.25">
      <c r="B999" s="96"/>
    </row>
    <row r="1000" spans="2:2" x14ac:dyDescent="0.25">
      <c r="B1000" s="96"/>
    </row>
    <row r="1001" spans="2:2" x14ac:dyDescent="0.25">
      <c r="B1001" s="96"/>
    </row>
    <row r="1002" spans="2:2" x14ac:dyDescent="0.25">
      <c r="B1002" s="96"/>
    </row>
    <row r="1003" spans="2:2" x14ac:dyDescent="0.25">
      <c r="B1003" s="96"/>
    </row>
    <row r="1004" spans="2:2" x14ac:dyDescent="0.25">
      <c r="B1004" s="96"/>
    </row>
    <row r="1005" spans="2:2" x14ac:dyDescent="0.25">
      <c r="B1005" s="96"/>
    </row>
    <row r="1006" spans="2:2" x14ac:dyDescent="0.25">
      <c r="B1006" s="96"/>
    </row>
    <row r="1007" spans="2:2" x14ac:dyDescent="0.25">
      <c r="B1007" s="96"/>
    </row>
    <row r="1008" spans="2:2" x14ac:dyDescent="0.25">
      <c r="B1008" s="96"/>
    </row>
    <row r="1009" spans="2:2" x14ac:dyDescent="0.25">
      <c r="B1009" s="96"/>
    </row>
    <row r="1010" spans="2:2" x14ac:dyDescent="0.25">
      <c r="B1010" s="96"/>
    </row>
    <row r="1011" spans="2:2" x14ac:dyDescent="0.25">
      <c r="B1011" s="96"/>
    </row>
    <row r="1012" spans="2:2" x14ac:dyDescent="0.25">
      <c r="B1012" s="96"/>
    </row>
    <row r="1013" spans="2:2" x14ac:dyDescent="0.25">
      <c r="B1013" s="96"/>
    </row>
    <row r="1014" spans="2:2" x14ac:dyDescent="0.25">
      <c r="B1014" s="96"/>
    </row>
    <row r="1015" spans="2:2" x14ac:dyDescent="0.25">
      <c r="B1015" s="96"/>
    </row>
    <row r="1016" spans="2:2" x14ac:dyDescent="0.25">
      <c r="B1016" s="96"/>
    </row>
    <row r="1017" spans="2:2" x14ac:dyDescent="0.25">
      <c r="B1017" s="96"/>
    </row>
    <row r="1018" spans="2:2" x14ac:dyDescent="0.25">
      <c r="B1018" s="96"/>
    </row>
    <row r="1019" spans="2:2" x14ac:dyDescent="0.25">
      <c r="B1019" s="96"/>
    </row>
    <row r="1020" spans="2:2" x14ac:dyDescent="0.25">
      <c r="B1020" s="96"/>
    </row>
    <row r="1021" spans="2:2" x14ac:dyDescent="0.25">
      <c r="B1021" s="96"/>
    </row>
    <row r="1022" spans="2:2" x14ac:dyDescent="0.25">
      <c r="B1022" s="96"/>
    </row>
    <row r="1023" spans="2:2" x14ac:dyDescent="0.25">
      <c r="B1023" s="96"/>
    </row>
    <row r="1024" spans="2:2" x14ac:dyDescent="0.25">
      <c r="B1024" s="96"/>
    </row>
    <row r="1025" spans="2:2" x14ac:dyDescent="0.25">
      <c r="B1025" s="96"/>
    </row>
    <row r="1026" spans="2:2" x14ac:dyDescent="0.25">
      <c r="B1026" s="96"/>
    </row>
    <row r="1027" spans="2:2" x14ac:dyDescent="0.25">
      <c r="B1027" s="96"/>
    </row>
    <row r="1028" spans="2:2" x14ac:dyDescent="0.25">
      <c r="B1028" s="96"/>
    </row>
    <row r="1029" spans="2:2" x14ac:dyDescent="0.25">
      <c r="B1029" s="96"/>
    </row>
    <row r="1030" spans="2:2" x14ac:dyDescent="0.25">
      <c r="B1030" s="96"/>
    </row>
    <row r="1031" spans="2:2" x14ac:dyDescent="0.25">
      <c r="B1031" s="96"/>
    </row>
    <row r="1032" spans="2:2" x14ac:dyDescent="0.25">
      <c r="B1032" s="96"/>
    </row>
    <row r="1033" spans="2:2" x14ac:dyDescent="0.25">
      <c r="B1033" s="96"/>
    </row>
    <row r="1034" spans="2:2" x14ac:dyDescent="0.25">
      <c r="B1034" s="96"/>
    </row>
    <row r="1035" spans="2:2" x14ac:dyDescent="0.25">
      <c r="B1035" s="96"/>
    </row>
    <row r="1036" spans="2:2" x14ac:dyDescent="0.25">
      <c r="B1036" s="96"/>
    </row>
    <row r="1037" spans="2:2" x14ac:dyDescent="0.25">
      <c r="B1037" s="96"/>
    </row>
    <row r="1038" spans="2:2" x14ac:dyDescent="0.25">
      <c r="B1038" s="96"/>
    </row>
    <row r="1039" spans="2:2" x14ac:dyDescent="0.25">
      <c r="B1039" s="96"/>
    </row>
    <row r="1040" spans="2:2" x14ac:dyDescent="0.25">
      <c r="B1040" s="96"/>
    </row>
    <row r="1041" spans="2:2" x14ac:dyDescent="0.25">
      <c r="B1041" s="96"/>
    </row>
    <row r="1042" spans="2:2" x14ac:dyDescent="0.25">
      <c r="B1042" s="96"/>
    </row>
    <row r="1043" spans="2:2" x14ac:dyDescent="0.25">
      <c r="B1043" s="96"/>
    </row>
    <row r="1044" spans="2:2" x14ac:dyDescent="0.25">
      <c r="B1044" s="96"/>
    </row>
    <row r="1045" spans="2:2" x14ac:dyDescent="0.25">
      <c r="B1045" s="96"/>
    </row>
    <row r="1046" spans="2:2" x14ac:dyDescent="0.25">
      <c r="B1046" s="96"/>
    </row>
    <row r="1047" spans="2:2" x14ac:dyDescent="0.25">
      <c r="B1047" s="96"/>
    </row>
    <row r="1048" spans="2:2" x14ac:dyDescent="0.25">
      <c r="B1048" s="96"/>
    </row>
    <row r="1049" spans="2:2" x14ac:dyDescent="0.25">
      <c r="B1049" s="96"/>
    </row>
    <row r="1050" spans="2:2" x14ac:dyDescent="0.25">
      <c r="B1050" s="96"/>
    </row>
    <row r="1051" spans="2:2" x14ac:dyDescent="0.25">
      <c r="B1051" s="96"/>
    </row>
    <row r="1052" spans="2:2" x14ac:dyDescent="0.25">
      <c r="B1052" s="96"/>
    </row>
    <row r="1053" spans="2:2" x14ac:dyDescent="0.25">
      <c r="B1053" s="96"/>
    </row>
    <row r="1054" spans="2:2" x14ac:dyDescent="0.25">
      <c r="B1054" s="96"/>
    </row>
    <row r="1055" spans="2:2" x14ac:dyDescent="0.25">
      <c r="B1055" s="96"/>
    </row>
    <row r="1056" spans="2:2" x14ac:dyDescent="0.25">
      <c r="B1056" s="96"/>
    </row>
    <row r="1057" spans="2:2" x14ac:dyDescent="0.25">
      <c r="B1057" s="96"/>
    </row>
    <row r="1058" spans="2:2" x14ac:dyDescent="0.25">
      <c r="B1058" s="96"/>
    </row>
    <row r="1059" spans="2:2" x14ac:dyDescent="0.25">
      <c r="B1059" s="96"/>
    </row>
    <row r="1060" spans="2:2" x14ac:dyDescent="0.25">
      <c r="B1060" s="96"/>
    </row>
    <row r="1061" spans="2:2" x14ac:dyDescent="0.25">
      <c r="B1061" s="96"/>
    </row>
    <row r="1062" spans="2:2" x14ac:dyDescent="0.25">
      <c r="B1062" s="96"/>
    </row>
    <row r="1063" spans="2:2" x14ac:dyDescent="0.25">
      <c r="B1063" s="96"/>
    </row>
    <row r="1064" spans="2:2" x14ac:dyDescent="0.25">
      <c r="B1064" s="96"/>
    </row>
    <row r="1065" spans="2:2" x14ac:dyDescent="0.25">
      <c r="B1065" s="96"/>
    </row>
    <row r="1066" spans="2:2" x14ac:dyDescent="0.25">
      <c r="B1066" s="96"/>
    </row>
    <row r="1067" spans="2:2" x14ac:dyDescent="0.25">
      <c r="B1067" s="96"/>
    </row>
    <row r="1068" spans="2:2" x14ac:dyDescent="0.25">
      <c r="B1068" s="96"/>
    </row>
    <row r="1069" spans="2:2" x14ac:dyDescent="0.25">
      <c r="B1069" s="96"/>
    </row>
    <row r="1070" spans="2:2" x14ac:dyDescent="0.25">
      <c r="B1070" s="96"/>
    </row>
    <row r="1071" spans="2:2" x14ac:dyDescent="0.25">
      <c r="B1071" s="96"/>
    </row>
    <row r="1072" spans="2:2" x14ac:dyDescent="0.25">
      <c r="B1072" s="96"/>
    </row>
    <row r="1073" spans="2:2" x14ac:dyDescent="0.25">
      <c r="B1073" s="96"/>
    </row>
    <row r="1074" spans="2:2" x14ac:dyDescent="0.25">
      <c r="B1074" s="96"/>
    </row>
    <row r="1075" spans="2:2" x14ac:dyDescent="0.25">
      <c r="B1075" s="96"/>
    </row>
    <row r="1076" spans="2:2" x14ac:dyDescent="0.25">
      <c r="B1076" s="96"/>
    </row>
    <row r="1077" spans="2:2" x14ac:dyDescent="0.25">
      <c r="B1077" s="96"/>
    </row>
    <row r="1078" spans="2:2" x14ac:dyDescent="0.25">
      <c r="B1078" s="96"/>
    </row>
    <row r="1079" spans="2:2" x14ac:dyDescent="0.25">
      <c r="B1079" s="96"/>
    </row>
    <row r="1080" spans="2:2" x14ac:dyDescent="0.25">
      <c r="B1080" s="96"/>
    </row>
    <row r="1081" spans="2:2" x14ac:dyDescent="0.25">
      <c r="B1081" s="96"/>
    </row>
    <row r="1082" spans="2:2" x14ac:dyDescent="0.25">
      <c r="B1082" s="96"/>
    </row>
    <row r="1083" spans="2:2" x14ac:dyDescent="0.25">
      <c r="B1083" s="96"/>
    </row>
    <row r="1084" spans="2:2" x14ac:dyDescent="0.25">
      <c r="B1084" s="96"/>
    </row>
    <row r="1085" spans="2:2" x14ac:dyDescent="0.25">
      <c r="B1085" s="96"/>
    </row>
    <row r="1086" spans="2:2" x14ac:dyDescent="0.25">
      <c r="B1086" s="96"/>
    </row>
    <row r="1087" spans="2:2" x14ac:dyDescent="0.25">
      <c r="B1087" s="96"/>
    </row>
    <row r="1088" spans="2:2" x14ac:dyDescent="0.25">
      <c r="B1088" s="96"/>
    </row>
    <row r="1089" spans="2:2" x14ac:dyDescent="0.25">
      <c r="B1089" s="96"/>
    </row>
    <row r="1090" spans="2:2" x14ac:dyDescent="0.25">
      <c r="B1090" s="96"/>
    </row>
    <row r="1091" spans="2:2" x14ac:dyDescent="0.25">
      <c r="B1091" s="96"/>
    </row>
    <row r="1092" spans="2:2" x14ac:dyDescent="0.25">
      <c r="B1092" s="96"/>
    </row>
    <row r="1093" spans="2:2" x14ac:dyDescent="0.25">
      <c r="B1093" s="96"/>
    </row>
    <row r="1094" spans="2:2" x14ac:dyDescent="0.25">
      <c r="B1094" s="96"/>
    </row>
    <row r="1095" spans="2:2" x14ac:dyDescent="0.25">
      <c r="B1095" s="96"/>
    </row>
    <row r="1096" spans="2:2" x14ac:dyDescent="0.25">
      <c r="B1096" s="96"/>
    </row>
    <row r="1097" spans="2:2" x14ac:dyDescent="0.25">
      <c r="B1097" s="96"/>
    </row>
    <row r="1098" spans="2:2" x14ac:dyDescent="0.25">
      <c r="B1098" s="96"/>
    </row>
    <row r="1099" spans="2:2" x14ac:dyDescent="0.25">
      <c r="B1099" s="96"/>
    </row>
    <row r="1100" spans="2:2" x14ac:dyDescent="0.25">
      <c r="B1100" s="96"/>
    </row>
    <row r="1101" spans="2:2" x14ac:dyDescent="0.25">
      <c r="B1101" s="96"/>
    </row>
    <row r="1102" spans="2:2" x14ac:dyDescent="0.25">
      <c r="B1102" s="96"/>
    </row>
    <row r="1103" spans="2:2" x14ac:dyDescent="0.25">
      <c r="B1103" s="96"/>
    </row>
    <row r="1104" spans="2:2" x14ac:dyDescent="0.25">
      <c r="B1104" s="96"/>
    </row>
    <row r="1105" spans="2:2" x14ac:dyDescent="0.25">
      <c r="B1105" s="96"/>
    </row>
    <row r="1106" spans="2:2" x14ac:dyDescent="0.25">
      <c r="B1106" s="96"/>
    </row>
    <row r="1107" spans="2:2" x14ac:dyDescent="0.25">
      <c r="B1107" s="96"/>
    </row>
    <row r="1108" spans="2:2" x14ac:dyDescent="0.25">
      <c r="B1108" s="96"/>
    </row>
    <row r="1109" spans="2:2" x14ac:dyDescent="0.25">
      <c r="B1109" s="96"/>
    </row>
    <row r="1110" spans="2:2" x14ac:dyDescent="0.25">
      <c r="B1110" s="96"/>
    </row>
    <row r="1111" spans="2:2" x14ac:dyDescent="0.25">
      <c r="B1111" s="96"/>
    </row>
    <row r="1112" spans="2:2" x14ac:dyDescent="0.25">
      <c r="B1112" s="96"/>
    </row>
    <row r="1113" spans="2:2" x14ac:dyDescent="0.25">
      <c r="B1113" s="96"/>
    </row>
    <row r="1114" spans="2:2" x14ac:dyDescent="0.25">
      <c r="B1114" s="96"/>
    </row>
    <row r="1115" spans="2:2" x14ac:dyDescent="0.25">
      <c r="B1115" s="96"/>
    </row>
    <row r="1116" spans="2:2" x14ac:dyDescent="0.25">
      <c r="B1116" s="96"/>
    </row>
    <row r="1117" spans="2:2" x14ac:dyDescent="0.25">
      <c r="B1117" s="96"/>
    </row>
    <row r="1118" spans="2:2" x14ac:dyDescent="0.25">
      <c r="B1118" s="96"/>
    </row>
    <row r="1119" spans="2:2" x14ac:dyDescent="0.25">
      <c r="B1119" s="96"/>
    </row>
    <row r="1120" spans="2:2" x14ac:dyDescent="0.25">
      <c r="B1120" s="96"/>
    </row>
    <row r="1121" spans="2:2" x14ac:dyDescent="0.25">
      <c r="B1121" s="96"/>
    </row>
    <row r="1122" spans="2:2" x14ac:dyDescent="0.25">
      <c r="B1122" s="96"/>
    </row>
    <row r="1123" spans="2:2" x14ac:dyDescent="0.25">
      <c r="B1123" s="96"/>
    </row>
    <row r="1124" spans="2:2" x14ac:dyDescent="0.25">
      <c r="B1124" s="96"/>
    </row>
    <row r="1125" spans="2:2" x14ac:dyDescent="0.25">
      <c r="B1125" s="96"/>
    </row>
    <row r="1126" spans="2:2" x14ac:dyDescent="0.25">
      <c r="B1126" s="96"/>
    </row>
    <row r="1127" spans="2:2" x14ac:dyDescent="0.25">
      <c r="B1127" s="96"/>
    </row>
    <row r="1128" spans="2:2" x14ac:dyDescent="0.25">
      <c r="B1128" s="96"/>
    </row>
    <row r="1129" spans="2:2" x14ac:dyDescent="0.25">
      <c r="B1129" s="96"/>
    </row>
    <row r="1130" spans="2:2" x14ac:dyDescent="0.25">
      <c r="B1130" s="96"/>
    </row>
    <row r="1131" spans="2:2" x14ac:dyDescent="0.25">
      <c r="B1131" s="96"/>
    </row>
    <row r="1132" spans="2:2" x14ac:dyDescent="0.25">
      <c r="B1132" s="96"/>
    </row>
    <row r="1133" spans="2:2" x14ac:dyDescent="0.25">
      <c r="B1133" s="96"/>
    </row>
    <row r="1134" spans="2:2" x14ac:dyDescent="0.25">
      <c r="B1134" s="96"/>
    </row>
    <row r="1135" spans="2:2" x14ac:dyDescent="0.25">
      <c r="B1135" s="96"/>
    </row>
    <row r="1136" spans="2:2" x14ac:dyDescent="0.25">
      <c r="B1136" s="96"/>
    </row>
    <row r="1137" spans="2:2" x14ac:dyDescent="0.25">
      <c r="B1137" s="96"/>
    </row>
    <row r="1138" spans="2:2" x14ac:dyDescent="0.25">
      <c r="B1138" s="96"/>
    </row>
    <row r="1139" spans="2:2" x14ac:dyDescent="0.25">
      <c r="B1139" s="96"/>
    </row>
    <row r="1140" spans="2:2" x14ac:dyDescent="0.25">
      <c r="B1140" s="96"/>
    </row>
    <row r="1141" spans="2:2" x14ac:dyDescent="0.25">
      <c r="B1141" s="96"/>
    </row>
    <row r="1142" spans="2:2" x14ac:dyDescent="0.25">
      <c r="B1142" s="96"/>
    </row>
    <row r="1143" spans="2:2" x14ac:dyDescent="0.25">
      <c r="B1143" s="96"/>
    </row>
    <row r="1144" spans="2:2" x14ac:dyDescent="0.25">
      <c r="B1144" s="96"/>
    </row>
    <row r="1145" spans="2:2" x14ac:dyDescent="0.25">
      <c r="B1145" s="96"/>
    </row>
    <row r="1146" spans="2:2" x14ac:dyDescent="0.25">
      <c r="B1146" s="96"/>
    </row>
    <row r="1147" spans="2:2" x14ac:dyDescent="0.25">
      <c r="B1147" s="96"/>
    </row>
    <row r="1148" spans="2:2" x14ac:dyDescent="0.25">
      <c r="B1148" s="96"/>
    </row>
    <row r="1149" spans="2:2" x14ac:dyDescent="0.25">
      <c r="B1149" s="96"/>
    </row>
    <row r="1150" spans="2:2" x14ac:dyDescent="0.25">
      <c r="B1150" s="96"/>
    </row>
    <row r="1151" spans="2:2" x14ac:dyDescent="0.25">
      <c r="B1151" s="96"/>
    </row>
    <row r="1152" spans="2:2" x14ac:dyDescent="0.25">
      <c r="B1152" s="96"/>
    </row>
    <row r="1153" spans="2:2" x14ac:dyDescent="0.25">
      <c r="B1153" s="96"/>
    </row>
    <row r="1154" spans="2:2" x14ac:dyDescent="0.25">
      <c r="B1154" s="96"/>
    </row>
    <row r="1155" spans="2:2" x14ac:dyDescent="0.25">
      <c r="B1155" s="96"/>
    </row>
    <row r="1156" spans="2:2" x14ac:dyDescent="0.25">
      <c r="B1156" s="96"/>
    </row>
    <row r="1157" spans="2:2" x14ac:dyDescent="0.25">
      <c r="B1157" s="96"/>
    </row>
    <row r="1158" spans="2:2" x14ac:dyDescent="0.25">
      <c r="B1158" s="96"/>
    </row>
    <row r="1159" spans="2:2" x14ac:dyDescent="0.25">
      <c r="B1159" s="96"/>
    </row>
    <row r="1160" spans="2:2" x14ac:dyDescent="0.25">
      <c r="B1160" s="96"/>
    </row>
    <row r="1161" spans="2:2" x14ac:dyDescent="0.25">
      <c r="B1161" s="96"/>
    </row>
    <row r="1162" spans="2:2" x14ac:dyDescent="0.25">
      <c r="B1162" s="96"/>
    </row>
    <row r="1163" spans="2:2" x14ac:dyDescent="0.25">
      <c r="B1163" s="96"/>
    </row>
    <row r="1164" spans="2:2" x14ac:dyDescent="0.25">
      <c r="B1164" s="96"/>
    </row>
    <row r="1165" spans="2:2" x14ac:dyDescent="0.25">
      <c r="B1165" s="96"/>
    </row>
    <row r="1166" spans="2:2" x14ac:dyDescent="0.25">
      <c r="B1166" s="96"/>
    </row>
    <row r="1167" spans="2:2" x14ac:dyDescent="0.25">
      <c r="B1167" s="96"/>
    </row>
    <row r="1168" spans="2:2" x14ac:dyDescent="0.25">
      <c r="B1168" s="96"/>
    </row>
    <row r="1169" spans="2:2" x14ac:dyDescent="0.25">
      <c r="B1169" s="96"/>
    </row>
    <row r="1170" spans="2:2" x14ac:dyDescent="0.25">
      <c r="B1170" s="96"/>
    </row>
    <row r="1171" spans="2:2" x14ac:dyDescent="0.25">
      <c r="B1171" s="96"/>
    </row>
    <row r="1172" spans="2:2" x14ac:dyDescent="0.25">
      <c r="B1172" s="96"/>
    </row>
    <row r="1173" spans="2:2" x14ac:dyDescent="0.25">
      <c r="B1173" s="96"/>
    </row>
    <row r="1174" spans="2:2" x14ac:dyDescent="0.25">
      <c r="B1174" s="96"/>
    </row>
    <row r="1175" spans="2:2" x14ac:dyDescent="0.25">
      <c r="B1175" s="96"/>
    </row>
    <row r="1176" spans="2:2" x14ac:dyDescent="0.25">
      <c r="B1176" s="96"/>
    </row>
    <row r="1177" spans="2:2" x14ac:dyDescent="0.25">
      <c r="B1177" s="96"/>
    </row>
    <row r="1178" spans="2:2" x14ac:dyDescent="0.25">
      <c r="B1178" s="96"/>
    </row>
    <row r="1179" spans="2:2" x14ac:dyDescent="0.25">
      <c r="B1179" s="96"/>
    </row>
    <row r="1180" spans="2:2" x14ac:dyDescent="0.25">
      <c r="B1180" s="96"/>
    </row>
    <row r="1181" spans="2:2" x14ac:dyDescent="0.25">
      <c r="B1181" s="96"/>
    </row>
    <row r="1182" spans="2:2" x14ac:dyDescent="0.25">
      <c r="B1182" s="96"/>
    </row>
    <row r="1183" spans="2:2" x14ac:dyDescent="0.25">
      <c r="B1183" s="96"/>
    </row>
    <row r="1184" spans="2:2" x14ac:dyDescent="0.25">
      <c r="B1184" s="96"/>
    </row>
    <row r="1185" spans="2:2" x14ac:dyDescent="0.25">
      <c r="B1185" s="96"/>
    </row>
    <row r="1186" spans="2:2" x14ac:dyDescent="0.25">
      <c r="B1186" s="96"/>
    </row>
    <row r="1187" spans="2:2" x14ac:dyDescent="0.25">
      <c r="B1187" s="96"/>
    </row>
    <row r="1188" spans="2:2" x14ac:dyDescent="0.25">
      <c r="B1188" s="96"/>
    </row>
    <row r="1189" spans="2:2" x14ac:dyDescent="0.25">
      <c r="B1189" s="96"/>
    </row>
    <row r="1190" spans="2:2" x14ac:dyDescent="0.25">
      <c r="B1190" s="96"/>
    </row>
    <row r="1191" spans="2:2" x14ac:dyDescent="0.25">
      <c r="B1191" s="96"/>
    </row>
    <row r="1192" spans="2:2" x14ac:dyDescent="0.25">
      <c r="B1192" s="96"/>
    </row>
    <row r="1193" spans="2:2" x14ac:dyDescent="0.25">
      <c r="B1193" s="96"/>
    </row>
    <row r="1194" spans="2:2" x14ac:dyDescent="0.25">
      <c r="B1194" s="96"/>
    </row>
    <row r="1195" spans="2:2" x14ac:dyDescent="0.25">
      <c r="B1195" s="96"/>
    </row>
    <row r="1196" spans="2:2" x14ac:dyDescent="0.25">
      <c r="B1196" s="96"/>
    </row>
    <row r="1197" spans="2:2" x14ac:dyDescent="0.25">
      <c r="B1197" s="96"/>
    </row>
    <row r="1198" spans="2:2" x14ac:dyDescent="0.25">
      <c r="B1198" s="96"/>
    </row>
    <row r="1199" spans="2:2" x14ac:dyDescent="0.25">
      <c r="B1199" s="96"/>
    </row>
    <row r="1200" spans="2:2" x14ac:dyDescent="0.25">
      <c r="B1200" s="96"/>
    </row>
    <row r="1201" spans="2:2" x14ac:dyDescent="0.25">
      <c r="B1201" s="96"/>
    </row>
    <row r="1202" spans="2:2" x14ac:dyDescent="0.25">
      <c r="B1202" s="96"/>
    </row>
    <row r="1203" spans="2:2" x14ac:dyDescent="0.25">
      <c r="B1203" s="96"/>
    </row>
    <row r="1204" spans="2:2" x14ac:dyDescent="0.25">
      <c r="B1204" s="96"/>
    </row>
    <row r="1205" spans="2:2" x14ac:dyDescent="0.25">
      <c r="B1205" s="96"/>
    </row>
    <row r="1206" spans="2:2" x14ac:dyDescent="0.25">
      <c r="B1206" s="96"/>
    </row>
    <row r="1207" spans="2:2" x14ac:dyDescent="0.25">
      <c r="B1207" s="96"/>
    </row>
    <row r="1208" spans="2:2" x14ac:dyDescent="0.25">
      <c r="B1208" s="96"/>
    </row>
    <row r="1209" spans="2:2" x14ac:dyDescent="0.25">
      <c r="B1209" s="96"/>
    </row>
    <row r="1210" spans="2:2" x14ac:dyDescent="0.25">
      <c r="B1210" s="96"/>
    </row>
    <row r="1211" spans="2:2" x14ac:dyDescent="0.25">
      <c r="B1211" s="96"/>
    </row>
    <row r="1212" spans="2:2" x14ac:dyDescent="0.25">
      <c r="B1212" s="96"/>
    </row>
    <row r="1213" spans="2:2" x14ac:dyDescent="0.25">
      <c r="B1213" s="96"/>
    </row>
    <row r="1214" spans="2:2" x14ac:dyDescent="0.25">
      <c r="B1214" s="96"/>
    </row>
    <row r="1215" spans="2:2" x14ac:dyDescent="0.25">
      <c r="B1215" s="96"/>
    </row>
    <row r="1216" spans="2:2" x14ac:dyDescent="0.25">
      <c r="B1216" s="96"/>
    </row>
    <row r="1217" spans="2:2" x14ac:dyDescent="0.25">
      <c r="B1217" s="96"/>
    </row>
    <row r="1218" spans="2:2" x14ac:dyDescent="0.25">
      <c r="B1218" s="96"/>
    </row>
    <row r="1219" spans="2:2" x14ac:dyDescent="0.25">
      <c r="B1219" s="96"/>
    </row>
    <row r="1220" spans="2:2" x14ac:dyDescent="0.25">
      <c r="B1220" s="96"/>
    </row>
    <row r="1221" spans="2:2" x14ac:dyDescent="0.25">
      <c r="B1221" s="96"/>
    </row>
    <row r="1222" spans="2:2" x14ac:dyDescent="0.25">
      <c r="B1222" s="96"/>
    </row>
    <row r="1223" spans="2:2" x14ac:dyDescent="0.25">
      <c r="B1223" s="96"/>
    </row>
    <row r="1224" spans="2:2" x14ac:dyDescent="0.25">
      <c r="B1224" s="96"/>
    </row>
    <row r="1225" spans="2:2" x14ac:dyDescent="0.25">
      <c r="B1225" s="96"/>
    </row>
    <row r="1226" spans="2:2" x14ac:dyDescent="0.25">
      <c r="B1226" s="96"/>
    </row>
    <row r="1227" spans="2:2" x14ac:dyDescent="0.25">
      <c r="B1227" s="96"/>
    </row>
    <row r="1228" spans="2:2" x14ac:dyDescent="0.25">
      <c r="B1228" s="96"/>
    </row>
    <row r="1229" spans="2:2" x14ac:dyDescent="0.25">
      <c r="B1229" s="96"/>
    </row>
    <row r="1230" spans="2:2" x14ac:dyDescent="0.25">
      <c r="B1230" s="96"/>
    </row>
    <row r="1231" spans="2:2" x14ac:dyDescent="0.25">
      <c r="B1231" s="96"/>
    </row>
    <row r="1232" spans="2:2" x14ac:dyDescent="0.25">
      <c r="B1232" s="96"/>
    </row>
    <row r="1233" spans="2:2" x14ac:dyDescent="0.25">
      <c r="B1233" s="96"/>
    </row>
    <row r="1234" spans="2:2" x14ac:dyDescent="0.25">
      <c r="B1234" s="96"/>
    </row>
    <row r="1235" spans="2:2" x14ac:dyDescent="0.25">
      <c r="B1235" s="96"/>
    </row>
    <row r="1236" spans="2:2" x14ac:dyDescent="0.25">
      <c r="B1236" s="96"/>
    </row>
    <row r="1237" spans="2:2" x14ac:dyDescent="0.25">
      <c r="B1237" s="96"/>
    </row>
    <row r="1238" spans="2:2" x14ac:dyDescent="0.25">
      <c r="B1238" s="96"/>
    </row>
    <row r="1239" spans="2:2" x14ac:dyDescent="0.25">
      <c r="B1239" s="96"/>
    </row>
    <row r="1240" spans="2:2" x14ac:dyDescent="0.25">
      <c r="B1240" s="96"/>
    </row>
    <row r="1241" spans="2:2" x14ac:dyDescent="0.25">
      <c r="B1241" s="96"/>
    </row>
    <row r="1242" spans="2:2" x14ac:dyDescent="0.25">
      <c r="B1242" s="96"/>
    </row>
    <row r="1243" spans="2:2" x14ac:dyDescent="0.25">
      <c r="B1243" s="96"/>
    </row>
    <row r="1244" spans="2:2" x14ac:dyDescent="0.25">
      <c r="B1244" s="96"/>
    </row>
    <row r="1245" spans="2:2" x14ac:dyDescent="0.25">
      <c r="B1245" s="96"/>
    </row>
    <row r="1246" spans="2:2" x14ac:dyDescent="0.25">
      <c r="B1246" s="96"/>
    </row>
  </sheetData>
  <pageMargins left="0.7" right="0.7" top="0.75" bottom="0.75" header="0.3" footer="0.3"/>
  <pageSetup orientation="portrait" verticalDpi="0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5" id="{C93799E3-AFE4-4905-B79F-5D7BC47286E7}">
            <xm:f>$B12&gt;'Input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6" id="{10D94740-543B-4C51-A3FA-DB2D86669852}">
            <xm:f>$B12&lt;='Input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A12:J12</xm:sqref>
        </x14:conditionalFormatting>
        <x14:conditionalFormatting xmlns:xm="http://schemas.microsoft.com/office/excel/2006/main">
          <x14:cfRule type="expression" priority="33" id="{14076B1F-8686-4D16-84A8-2AFE30DAE674}">
            <xm:f>$B13&gt;'Input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4" id="{8615CB96-54E9-4E0E-93C6-9B0B982D16A0}">
            <xm:f>$B13&lt;='Input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A13:J29</xm:sqref>
        </x14:conditionalFormatting>
        <x14:conditionalFormatting xmlns:xm="http://schemas.microsoft.com/office/excel/2006/main">
          <x14:cfRule type="expression" priority="31" id="{30B200C1-B619-4A5C-AC9E-2C07740D68D5}">
            <xm:f>$B30&gt;'Input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2" id="{B7D929E3-6D31-4D1E-959D-D41B507D1CD9}">
            <xm:f>$B30&lt;='Input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A30:J47 A228:J251</xm:sqref>
        </x14:conditionalFormatting>
        <x14:conditionalFormatting xmlns:xm="http://schemas.microsoft.com/office/excel/2006/main">
          <x14:cfRule type="expression" priority="29" id="{2A32390F-3227-4066-B5EB-16C91E851482}">
            <xm:f>$B48&gt;'Input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0" id="{91E5967A-95EF-45D9-A8DB-19B5BB39EF1E}">
            <xm:f>$B48&lt;='Input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A48:J48</xm:sqref>
        </x14:conditionalFormatting>
        <x14:conditionalFormatting xmlns:xm="http://schemas.microsoft.com/office/excel/2006/main">
          <x14:cfRule type="expression" priority="27" id="{FEAD2CDA-EE3A-44AE-9621-06EC59DBA81F}">
            <xm:f>$B49&gt;'Input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8" id="{A7E1FA15-BD0A-4C20-BF5A-0C3E6E62E088}">
            <xm:f>$B49&lt;='Input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A49:J65</xm:sqref>
        </x14:conditionalFormatting>
        <x14:conditionalFormatting xmlns:xm="http://schemas.microsoft.com/office/excel/2006/main">
          <x14:cfRule type="expression" priority="25" id="{E784A7D2-B2CC-4E32-A3FB-35285497F80A}">
            <xm:f>$B66&gt;'Input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6" id="{E43FEED5-5DC4-4FB7-AA41-545580583BA8}">
            <xm:f>$B66&lt;='Input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A66:J83</xm:sqref>
        </x14:conditionalFormatting>
        <x14:conditionalFormatting xmlns:xm="http://schemas.microsoft.com/office/excel/2006/main">
          <x14:cfRule type="expression" priority="23" id="{72E3B858-9F54-4D54-AC10-2EB33CE02013}">
            <xm:f>$B84&gt;'Input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4" id="{0F63C27F-217C-497E-91B6-719C3E899834}">
            <xm:f>$B84&lt;='Input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A84:J84</xm:sqref>
        </x14:conditionalFormatting>
        <x14:conditionalFormatting xmlns:xm="http://schemas.microsoft.com/office/excel/2006/main">
          <x14:cfRule type="expression" priority="21" id="{5120C48A-3EB7-4C67-832E-273F3C0F7148}">
            <xm:f>$B85&gt;'Input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2" id="{5D3B1177-D40F-49C8-ACA4-47C7CFD06B8B}">
            <xm:f>$B85&lt;='Input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A85:J101</xm:sqref>
        </x14:conditionalFormatting>
        <x14:conditionalFormatting xmlns:xm="http://schemas.microsoft.com/office/excel/2006/main">
          <x14:cfRule type="expression" priority="19" id="{BA7E21B4-4F89-44FB-9780-13B3A455A08A}">
            <xm:f>$B102&gt;'Input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0" id="{F1A0C1A9-B307-4A65-8653-CBEBE6C00F6B}">
            <xm:f>$B102&lt;='Input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A102:J119</xm:sqref>
        </x14:conditionalFormatting>
        <x14:conditionalFormatting xmlns:xm="http://schemas.microsoft.com/office/excel/2006/main">
          <x14:cfRule type="expression" priority="17" id="{3B3145BA-2697-468E-BEF8-20B5DEAE8846}">
            <xm:f>$B120&gt;'Input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8" id="{3BA90834-FFE8-47E4-9BAA-59A91544ABFE}">
            <xm:f>$B120&lt;='Input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A120:J120</xm:sqref>
        </x14:conditionalFormatting>
        <x14:conditionalFormatting xmlns:xm="http://schemas.microsoft.com/office/excel/2006/main">
          <x14:cfRule type="expression" priority="15" id="{FD11C017-6C1F-435E-9439-0FE0C90F56B6}">
            <xm:f>$B121&gt;'Input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6" id="{93D56B60-2B27-4DBC-A820-A7FD2E1E0041}">
            <xm:f>$B121&lt;='Input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A121:J137</xm:sqref>
        </x14:conditionalFormatting>
        <x14:conditionalFormatting xmlns:xm="http://schemas.microsoft.com/office/excel/2006/main">
          <x14:cfRule type="expression" priority="13" id="{3B21A581-6AE5-42EA-89BA-737B81BF8D24}">
            <xm:f>$B138&gt;'Input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4" id="{3E1C5645-086B-4907-8798-BE9B54AF8B8E}">
            <xm:f>$B138&lt;='Input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A138:J155</xm:sqref>
        </x14:conditionalFormatting>
        <x14:conditionalFormatting xmlns:xm="http://schemas.microsoft.com/office/excel/2006/main">
          <x14:cfRule type="expression" priority="11" id="{B9B60578-E3B3-4929-BFAC-426CEDD7F92A}">
            <xm:f>$B156&gt;'Input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2" id="{55E5327D-2C80-4B81-A81D-F5C5F2DCB7EF}">
            <xm:f>$B156&lt;='Input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A156:J156</xm:sqref>
        </x14:conditionalFormatting>
        <x14:conditionalFormatting xmlns:xm="http://schemas.microsoft.com/office/excel/2006/main">
          <x14:cfRule type="expression" priority="9" id="{EE582C99-067D-4147-8975-459236075915}">
            <xm:f>$B157&gt;'Input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0" id="{1019446B-9953-43AE-A97B-634A0A577A70}">
            <xm:f>$B157&lt;='Input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A157:J173</xm:sqref>
        </x14:conditionalFormatting>
        <x14:conditionalFormatting xmlns:xm="http://schemas.microsoft.com/office/excel/2006/main">
          <x14:cfRule type="expression" priority="7" id="{7BE755B7-C054-4D11-8254-4F76352B4BD3}">
            <xm:f>$B174&gt;'Input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8" id="{E08C4E73-7D2F-4E9D-87C1-1299D0F22462}">
            <xm:f>$B174&lt;='Input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A174:J191</xm:sqref>
        </x14:conditionalFormatting>
        <x14:conditionalFormatting xmlns:xm="http://schemas.microsoft.com/office/excel/2006/main">
          <x14:cfRule type="expression" priority="5" id="{094F10AB-4607-4760-B029-A6B17AD3AB7B}">
            <xm:f>$B192&gt;'Input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6" id="{F633D18F-0780-4361-9E3B-D2036488F867}">
            <xm:f>$B192&lt;='Input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A192:J192</xm:sqref>
        </x14:conditionalFormatting>
        <x14:conditionalFormatting xmlns:xm="http://schemas.microsoft.com/office/excel/2006/main">
          <x14:cfRule type="expression" priority="3" id="{96D7C118-9D63-4EFD-9D8F-FD52698CE5E7}">
            <xm:f>$B193&gt;'Input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4" id="{C7B7A5EF-475E-421C-B759-FE97413C3DF7}">
            <xm:f>$B193&lt;='Input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A193:J209</xm:sqref>
        </x14:conditionalFormatting>
        <x14:conditionalFormatting xmlns:xm="http://schemas.microsoft.com/office/excel/2006/main">
          <x14:cfRule type="expression" priority="1" id="{1F81D69B-4E2F-41BA-A12F-4DA09EF66699}">
            <xm:f>$B210&gt;'Input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" id="{C4C78EFC-BEF5-4D17-BA7A-0C74C4DDBCE4}">
            <xm:f>$B210&lt;='Input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A210:J227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4"/>
  <sheetViews>
    <sheetView zoomScaleNormal="100" workbookViewId="0">
      <selection activeCell="D9" sqref="D9"/>
    </sheetView>
  </sheetViews>
  <sheetFormatPr defaultRowHeight="15" x14ac:dyDescent="0.25"/>
  <cols>
    <col min="1" max="1" width="41.85546875" bestFit="1" customWidth="1"/>
    <col min="2" max="2" width="13.28515625" customWidth="1"/>
    <col min="3" max="3" width="14.28515625" customWidth="1"/>
    <col min="4" max="5" width="13.28515625" customWidth="1"/>
    <col min="6" max="6" width="27.5703125" bestFit="1" customWidth="1"/>
    <col min="7" max="7" width="19.85546875" customWidth="1"/>
    <col min="8" max="8" width="14" customWidth="1"/>
    <col min="9" max="9" width="15.42578125" customWidth="1"/>
    <col min="10" max="10" width="25" customWidth="1"/>
    <col min="11" max="11" width="19.85546875" customWidth="1"/>
    <col min="12" max="12" width="18" customWidth="1"/>
    <col min="13" max="13" width="26.42578125" customWidth="1"/>
    <col min="14" max="14" width="18.85546875" customWidth="1"/>
  </cols>
  <sheetData>
    <row r="1" spans="1:14" ht="18.75" x14ac:dyDescent="0.3">
      <c r="A1" s="12"/>
    </row>
    <row r="2" spans="1:14" ht="18.75" x14ac:dyDescent="0.3">
      <c r="A2" s="80" t="s">
        <v>8</v>
      </c>
      <c r="B2" s="89">
        <f>'Input Array and Summary'!C31</f>
        <v>10000</v>
      </c>
      <c r="C2" s="4"/>
      <c r="F2" s="7" t="s">
        <v>14</v>
      </c>
      <c r="G2" s="21">
        <f>SUMPRODUCT(--('Input Array and Summary'!$D$31&gt;=Tenant[Month]),Tenant[Net Present Value])</f>
        <v>1626120.6571418098</v>
      </c>
      <c r="I2" t="s">
        <v>23</v>
      </c>
      <c r="K2" s="23">
        <f>SUMPRODUCT(--('Input Array and Summary'!$D$31&gt;=Tenant[Month]),Tenant[Net Present Value2])</f>
        <v>2030417.0725171613</v>
      </c>
    </row>
    <row r="3" spans="1:14" ht="15.75" x14ac:dyDescent="0.25">
      <c r="A3" s="82" t="s">
        <v>9</v>
      </c>
      <c r="B3" s="90">
        <f>'Input Array and Summary'!D31</f>
        <v>60</v>
      </c>
      <c r="F3" s="7"/>
      <c r="G3" s="9"/>
      <c r="H3" s="24"/>
    </row>
    <row r="4" spans="1:14" ht="15.75" x14ac:dyDescent="0.25">
      <c r="A4" s="82" t="s">
        <v>10</v>
      </c>
      <c r="B4" s="91">
        <f>'Input Array and Summary'!E31</f>
        <v>43466</v>
      </c>
      <c r="C4" s="1"/>
      <c r="F4" s="7"/>
      <c r="G4" s="9"/>
    </row>
    <row r="5" spans="1:14" ht="15.75" x14ac:dyDescent="0.25">
      <c r="A5" s="82" t="s">
        <v>12</v>
      </c>
      <c r="B5" s="92">
        <f>'Input Array and Summary'!F31</f>
        <v>45</v>
      </c>
      <c r="C5" s="3"/>
      <c r="F5" s="8"/>
      <c r="G5" s="8"/>
    </row>
    <row r="6" spans="1:14" ht="15.75" x14ac:dyDescent="0.25">
      <c r="A6" s="82" t="s">
        <v>11</v>
      </c>
      <c r="B6" s="90">
        <f>'Input Array and Summary'!G31</f>
        <v>5</v>
      </c>
      <c r="F6" s="8"/>
      <c r="G6" s="8"/>
    </row>
    <row r="7" spans="1:14" ht="15.75" x14ac:dyDescent="0.25">
      <c r="A7" s="82" t="s">
        <v>31</v>
      </c>
      <c r="B7" s="92">
        <f>'Input Array and Summary'!H31</f>
        <v>5</v>
      </c>
      <c r="C7" s="3"/>
      <c r="F7" s="10" t="s">
        <v>45</v>
      </c>
      <c r="G7" s="11">
        <f>G8*12/B2</f>
        <v>42.97681887579693</v>
      </c>
      <c r="I7" s="10" t="s">
        <v>46</v>
      </c>
      <c r="J7" s="13"/>
      <c r="K7" s="18">
        <f>(K8/B2)*12</f>
        <v>-53.661987740363642</v>
      </c>
    </row>
    <row r="8" spans="1:14" ht="15.75" x14ac:dyDescent="0.25">
      <c r="A8" s="82" t="s">
        <v>17</v>
      </c>
      <c r="B8" s="93">
        <f>'Input Array and Summary'!I31</f>
        <v>0.05</v>
      </c>
      <c r="C8" s="5"/>
      <c r="F8" s="6" t="s">
        <v>18</v>
      </c>
      <c r="G8" s="14">
        <f>-PMT(B9/12,B3,G2,0,1)</f>
        <v>35814.015729830775</v>
      </c>
      <c r="I8" s="10" t="s">
        <v>47</v>
      </c>
      <c r="J8" s="13"/>
      <c r="K8" s="17">
        <f>PMT(B9/12,B3,K2,0,1)</f>
        <v>-44718.323116969703</v>
      </c>
    </row>
    <row r="9" spans="1:14" ht="15.75" x14ac:dyDescent="0.25">
      <c r="A9" s="82" t="s">
        <v>13</v>
      </c>
      <c r="B9" s="93">
        <f>'Input Array and Summary'!K31</f>
        <v>0.12</v>
      </c>
      <c r="C9" s="5"/>
      <c r="F9" s="25"/>
      <c r="G9" s="24"/>
    </row>
    <row r="10" spans="1:14" ht="15.75" x14ac:dyDescent="0.25">
      <c r="A10" s="82" t="s">
        <v>30</v>
      </c>
      <c r="B10" s="94">
        <f>'Input Array and Summary'!L31</f>
        <v>0</v>
      </c>
      <c r="C10" s="5"/>
      <c r="G10" s="24"/>
    </row>
    <row r="11" spans="1:14" ht="15.75" x14ac:dyDescent="0.25">
      <c r="A11" s="82" t="s">
        <v>43</v>
      </c>
      <c r="B11" s="94">
        <f>'Input Array and Summary'!M31</f>
        <v>10</v>
      </c>
      <c r="C11" s="5"/>
    </row>
    <row r="12" spans="1:14" ht="15.75" x14ac:dyDescent="0.25">
      <c r="A12" s="87" t="s">
        <v>44</v>
      </c>
      <c r="B12" s="95">
        <f>'Input Array and Summary'!N31</f>
        <v>0.04</v>
      </c>
      <c r="C12" s="5"/>
    </row>
    <row r="13" spans="1:14" ht="15.75" thickBot="1" x14ac:dyDescent="0.3"/>
    <row r="14" spans="1:14" ht="31.5" customHeight="1" thickBot="1" x14ac:dyDescent="0.3">
      <c r="A14" s="126" t="s">
        <v>0</v>
      </c>
      <c r="B14" s="2" t="s">
        <v>16</v>
      </c>
      <c r="C14" s="19" t="s">
        <v>15</v>
      </c>
      <c r="D14" s="19" t="s">
        <v>1</v>
      </c>
      <c r="E14" s="19" t="s">
        <v>2</v>
      </c>
      <c r="F14" s="19" t="s">
        <v>3</v>
      </c>
      <c r="G14" s="19" t="s">
        <v>4</v>
      </c>
      <c r="H14" s="19" t="s">
        <v>5</v>
      </c>
      <c r="I14" s="19" t="s">
        <v>6</v>
      </c>
      <c r="J14" s="20" t="s">
        <v>7</v>
      </c>
      <c r="K14" s="15" t="s">
        <v>20</v>
      </c>
      <c r="L14" s="16" t="s">
        <v>21</v>
      </c>
      <c r="M14" s="16" t="s">
        <v>22</v>
      </c>
      <c r="N14" s="16" t="s">
        <v>48</v>
      </c>
    </row>
    <row r="15" spans="1:14" x14ac:dyDescent="0.25">
      <c r="A15" s="112">
        <f>ROUNDUP(B15/12,0)</f>
        <v>1</v>
      </c>
      <c r="B15" s="112">
        <v>1</v>
      </c>
      <c r="C15" s="112">
        <v>0</v>
      </c>
      <c r="D15" s="113">
        <f>B4</f>
        <v>43466</v>
      </c>
      <c r="E15" s="114">
        <f>($B$5*$B$2)/12</f>
        <v>37500</v>
      </c>
      <c r="F15" s="114">
        <f>IF($B$6&gt;C15,-E15,0)</f>
        <v>-37500</v>
      </c>
      <c r="G15" s="115">
        <f>-B7*B2</f>
        <v>-50000</v>
      </c>
      <c r="H15" s="115">
        <f>SUM(E15:G15)</f>
        <v>-50000</v>
      </c>
      <c r="I15" s="115">
        <f>(1+($B$9/12))^(C15)</f>
        <v>1</v>
      </c>
      <c r="J15" s="115">
        <f>H15/I15</f>
        <v>-50000</v>
      </c>
      <c r="K15" s="115">
        <f>B10*B2</f>
        <v>0</v>
      </c>
      <c r="L15" s="112"/>
      <c r="M15" s="116">
        <f>H15+K15</f>
        <v>-50000</v>
      </c>
      <c r="N15" s="117">
        <f>M15/I15</f>
        <v>-50000</v>
      </c>
    </row>
    <row r="16" spans="1:14" x14ac:dyDescent="0.25">
      <c r="A16" s="108">
        <f t="shared" ref="A16:A79" si="0">ROUNDUP(B16/12,0)</f>
        <v>1</v>
      </c>
      <c r="B16" s="108">
        <v>2</v>
      </c>
      <c r="C16" s="108">
        <v>1</v>
      </c>
      <c r="D16" s="109">
        <f>EDATE(D15,1)</f>
        <v>43497</v>
      </c>
      <c r="E16" s="110">
        <f>$E$15</f>
        <v>37500</v>
      </c>
      <c r="F16" s="110">
        <f t="shared" ref="F16:F79" si="1">IF($B$6&gt;C16,-E16,0)</f>
        <v>-37500</v>
      </c>
      <c r="G16" s="111">
        <v>0</v>
      </c>
      <c r="H16" s="111">
        <f t="shared" ref="H16:H74" si="2">SUM(E16:G16)</f>
        <v>0</v>
      </c>
      <c r="I16" s="111">
        <f t="shared" ref="I16:I74" si="3">(1+($B$9/12))^(C16)</f>
        <v>1.01</v>
      </c>
      <c r="J16" s="111">
        <f t="shared" ref="J16:J74" si="4">H16/I16</f>
        <v>0</v>
      </c>
      <c r="K16" s="111">
        <v>0</v>
      </c>
      <c r="L16" s="108">
        <f>B11*B2/12</f>
        <v>8333.3333333333339</v>
      </c>
      <c r="M16" s="118">
        <f>H16+L16</f>
        <v>8333.3333333333339</v>
      </c>
      <c r="N16" s="119">
        <f t="shared" ref="N16:N74" si="5">M16/I16</f>
        <v>8250.8250825082505</v>
      </c>
    </row>
    <row r="17" spans="1:14" x14ac:dyDescent="0.25">
      <c r="A17" s="108">
        <f t="shared" si="0"/>
        <v>1</v>
      </c>
      <c r="B17" s="108">
        <v>3</v>
      </c>
      <c r="C17" s="108">
        <v>2</v>
      </c>
      <c r="D17" s="109">
        <f t="shared" ref="D17:D80" si="6">EDATE(D16,1)</f>
        <v>43525</v>
      </c>
      <c r="E17" s="110">
        <f t="shared" ref="E17:E26" si="7">$E$15</f>
        <v>37500</v>
      </c>
      <c r="F17" s="110">
        <f t="shared" si="1"/>
        <v>-37500</v>
      </c>
      <c r="G17" s="111">
        <v>0</v>
      </c>
      <c r="H17" s="111">
        <f t="shared" si="2"/>
        <v>0</v>
      </c>
      <c r="I17" s="111">
        <f t="shared" si="3"/>
        <v>1.0201</v>
      </c>
      <c r="J17" s="111">
        <f t="shared" si="4"/>
        <v>0</v>
      </c>
      <c r="K17" s="111">
        <v>0</v>
      </c>
      <c r="L17" s="108">
        <f>L16*(1+$B$12/12)</f>
        <v>8361.1111111111131</v>
      </c>
      <c r="M17" s="118">
        <f t="shared" ref="M17:M74" si="8">H17+L17</f>
        <v>8361.1111111111131</v>
      </c>
      <c r="N17" s="119">
        <f t="shared" si="5"/>
        <v>8196.3641908745358</v>
      </c>
    </row>
    <row r="18" spans="1:14" x14ac:dyDescent="0.25">
      <c r="A18" s="108">
        <f t="shared" si="0"/>
        <v>1</v>
      </c>
      <c r="B18" s="108">
        <v>4</v>
      </c>
      <c r="C18" s="108">
        <v>3</v>
      </c>
      <c r="D18" s="109">
        <f t="shared" si="6"/>
        <v>43556</v>
      </c>
      <c r="E18" s="110">
        <f t="shared" si="7"/>
        <v>37500</v>
      </c>
      <c r="F18" s="110">
        <f t="shared" si="1"/>
        <v>-37500</v>
      </c>
      <c r="G18" s="111">
        <v>0</v>
      </c>
      <c r="H18" s="111">
        <f t="shared" si="2"/>
        <v>0</v>
      </c>
      <c r="I18" s="111">
        <f t="shared" si="3"/>
        <v>1.0303009999999999</v>
      </c>
      <c r="J18" s="111">
        <f t="shared" si="4"/>
        <v>0</v>
      </c>
      <c r="K18" s="111">
        <v>0</v>
      </c>
      <c r="L18" s="108">
        <f t="shared" ref="L18:L81" si="9">L17*(1+$B$12/12)</f>
        <v>8388.9814814814836</v>
      </c>
      <c r="M18" s="118">
        <f t="shared" si="8"/>
        <v>8388.9814814814836</v>
      </c>
      <c r="N18" s="119">
        <f t="shared" si="5"/>
        <v>8142.2627770733834</v>
      </c>
    </row>
    <row r="19" spans="1:14" x14ac:dyDescent="0.25">
      <c r="A19" s="108">
        <f t="shared" si="0"/>
        <v>1</v>
      </c>
      <c r="B19" s="108">
        <v>5</v>
      </c>
      <c r="C19" s="108">
        <v>4</v>
      </c>
      <c r="D19" s="109">
        <f t="shared" si="6"/>
        <v>43586</v>
      </c>
      <c r="E19" s="110">
        <f t="shared" si="7"/>
        <v>37500</v>
      </c>
      <c r="F19" s="110">
        <f t="shared" si="1"/>
        <v>-37500</v>
      </c>
      <c r="G19" s="111">
        <v>0</v>
      </c>
      <c r="H19" s="111">
        <f t="shared" si="2"/>
        <v>0</v>
      </c>
      <c r="I19" s="111">
        <f t="shared" si="3"/>
        <v>1.04060401</v>
      </c>
      <c r="J19" s="111">
        <f t="shared" si="4"/>
        <v>0</v>
      </c>
      <c r="K19" s="111">
        <v>0</v>
      </c>
      <c r="L19" s="108">
        <f t="shared" si="9"/>
        <v>8416.9447530864218</v>
      </c>
      <c r="M19" s="118">
        <f t="shared" si="8"/>
        <v>8416.9447530864218</v>
      </c>
      <c r="N19" s="119">
        <f t="shared" si="5"/>
        <v>8088.5184683138223</v>
      </c>
    </row>
    <row r="20" spans="1:14" x14ac:dyDescent="0.25">
      <c r="A20" s="108">
        <f t="shared" si="0"/>
        <v>1</v>
      </c>
      <c r="B20" s="108">
        <v>6</v>
      </c>
      <c r="C20" s="108">
        <v>5</v>
      </c>
      <c r="D20" s="109">
        <f t="shared" si="6"/>
        <v>43617</v>
      </c>
      <c r="E20" s="110">
        <f t="shared" si="7"/>
        <v>37500</v>
      </c>
      <c r="F20" s="110">
        <f t="shared" si="1"/>
        <v>0</v>
      </c>
      <c r="G20" s="111">
        <v>0</v>
      </c>
      <c r="H20" s="111">
        <f t="shared" si="2"/>
        <v>37500</v>
      </c>
      <c r="I20" s="111">
        <f t="shared" si="3"/>
        <v>1.0510100500999999</v>
      </c>
      <c r="J20" s="111">
        <f t="shared" si="4"/>
        <v>35679.963285253085</v>
      </c>
      <c r="K20" s="111">
        <v>0</v>
      </c>
      <c r="L20" s="108">
        <f t="shared" si="9"/>
        <v>8445.0012355967101</v>
      </c>
      <c r="M20" s="118">
        <f t="shared" si="8"/>
        <v>45945.001235596712</v>
      </c>
      <c r="N20" s="119">
        <f t="shared" si="5"/>
        <v>43715.092192719952</v>
      </c>
    </row>
    <row r="21" spans="1:14" x14ac:dyDescent="0.25">
      <c r="A21" s="108">
        <f t="shared" si="0"/>
        <v>1</v>
      </c>
      <c r="B21" s="108">
        <v>7</v>
      </c>
      <c r="C21" s="108">
        <v>6</v>
      </c>
      <c r="D21" s="109">
        <f t="shared" si="6"/>
        <v>43647</v>
      </c>
      <c r="E21" s="110">
        <f t="shared" si="7"/>
        <v>37500</v>
      </c>
      <c r="F21" s="110">
        <f t="shared" si="1"/>
        <v>0</v>
      </c>
      <c r="G21" s="111">
        <v>0</v>
      </c>
      <c r="H21" s="111">
        <f t="shared" si="2"/>
        <v>37500</v>
      </c>
      <c r="I21" s="111">
        <f t="shared" si="3"/>
        <v>1.0615201506010001</v>
      </c>
      <c r="J21" s="111">
        <f t="shared" si="4"/>
        <v>35326.696322032745</v>
      </c>
      <c r="K21" s="111">
        <v>0</v>
      </c>
      <c r="L21" s="108">
        <f t="shared" si="9"/>
        <v>8473.1512397153656</v>
      </c>
      <c r="M21" s="118">
        <f t="shared" si="8"/>
        <v>45973.151239715364</v>
      </c>
      <c r="N21" s="119">
        <f t="shared" si="5"/>
        <v>43308.788074994882</v>
      </c>
    </row>
    <row r="22" spans="1:14" x14ac:dyDescent="0.25">
      <c r="A22" s="108">
        <f t="shared" si="0"/>
        <v>1</v>
      </c>
      <c r="B22" s="108">
        <v>8</v>
      </c>
      <c r="C22" s="108">
        <v>7</v>
      </c>
      <c r="D22" s="109">
        <f t="shared" si="6"/>
        <v>43678</v>
      </c>
      <c r="E22" s="110">
        <f t="shared" si="7"/>
        <v>37500</v>
      </c>
      <c r="F22" s="110">
        <f t="shared" si="1"/>
        <v>0</v>
      </c>
      <c r="G22" s="111">
        <v>0</v>
      </c>
      <c r="H22" s="111">
        <f t="shared" si="2"/>
        <v>37500</v>
      </c>
      <c r="I22" s="111">
        <f t="shared" si="3"/>
        <v>1.0721353521070098</v>
      </c>
      <c r="J22" s="111">
        <f t="shared" si="4"/>
        <v>34976.927051517581</v>
      </c>
      <c r="K22" s="111">
        <v>0</v>
      </c>
      <c r="L22" s="108">
        <f t="shared" si="9"/>
        <v>8501.3950771810833</v>
      </c>
      <c r="M22" s="118">
        <f t="shared" si="8"/>
        <v>46001.395077181085</v>
      </c>
      <c r="N22" s="119">
        <f t="shared" si="5"/>
        <v>42906.331730202743</v>
      </c>
    </row>
    <row r="23" spans="1:14" x14ac:dyDescent="0.25">
      <c r="A23" s="108">
        <f t="shared" si="0"/>
        <v>1</v>
      </c>
      <c r="B23" s="108">
        <v>9</v>
      </c>
      <c r="C23" s="108">
        <v>8</v>
      </c>
      <c r="D23" s="109">
        <f t="shared" si="6"/>
        <v>43709</v>
      </c>
      <c r="E23" s="110">
        <f t="shared" si="7"/>
        <v>37500</v>
      </c>
      <c r="F23" s="110">
        <f t="shared" si="1"/>
        <v>0</v>
      </c>
      <c r="G23" s="111">
        <v>0</v>
      </c>
      <c r="H23" s="111">
        <f t="shared" si="2"/>
        <v>37500</v>
      </c>
      <c r="I23" s="111">
        <f t="shared" si="3"/>
        <v>1.0828567056280802</v>
      </c>
      <c r="J23" s="111">
        <f t="shared" si="4"/>
        <v>34630.620843086705</v>
      </c>
      <c r="K23" s="111">
        <v>0</v>
      </c>
      <c r="L23" s="108">
        <f t="shared" si="9"/>
        <v>8529.7330607716867</v>
      </c>
      <c r="M23" s="118">
        <f t="shared" si="8"/>
        <v>46029.733060771687</v>
      </c>
      <c r="N23" s="119">
        <f t="shared" si="5"/>
        <v>42507.686216962058</v>
      </c>
    </row>
    <row r="24" spans="1:14" x14ac:dyDescent="0.25">
      <c r="A24" s="108">
        <f t="shared" si="0"/>
        <v>1</v>
      </c>
      <c r="B24" s="108">
        <v>10</v>
      </c>
      <c r="C24" s="108">
        <v>9</v>
      </c>
      <c r="D24" s="109">
        <f t="shared" si="6"/>
        <v>43739</v>
      </c>
      <c r="E24" s="110">
        <f t="shared" si="7"/>
        <v>37500</v>
      </c>
      <c r="F24" s="110">
        <f t="shared" si="1"/>
        <v>0</v>
      </c>
      <c r="G24" s="111">
        <v>0</v>
      </c>
      <c r="H24" s="111">
        <f t="shared" si="2"/>
        <v>37500</v>
      </c>
      <c r="I24" s="111">
        <f t="shared" si="3"/>
        <v>1.0936852726843611</v>
      </c>
      <c r="J24" s="111">
        <f t="shared" si="4"/>
        <v>34287.743408996736</v>
      </c>
      <c r="K24" s="111">
        <v>0</v>
      </c>
      <c r="L24" s="108">
        <f t="shared" si="9"/>
        <v>8558.1655043075934</v>
      </c>
      <c r="M24" s="118">
        <f t="shared" si="8"/>
        <v>46058.165504307595</v>
      </c>
      <c r="N24" s="119">
        <f t="shared" si="5"/>
        <v>42112.814952021428</v>
      </c>
    </row>
    <row r="25" spans="1:14" x14ac:dyDescent="0.25">
      <c r="A25" s="108">
        <f t="shared" si="0"/>
        <v>1</v>
      </c>
      <c r="B25" s="108">
        <v>11</v>
      </c>
      <c r="C25" s="108">
        <v>10</v>
      </c>
      <c r="D25" s="109">
        <f t="shared" si="6"/>
        <v>43770</v>
      </c>
      <c r="E25" s="110">
        <f t="shared" si="7"/>
        <v>37500</v>
      </c>
      <c r="F25" s="110">
        <f t="shared" si="1"/>
        <v>0</v>
      </c>
      <c r="G25" s="111">
        <v>0</v>
      </c>
      <c r="H25" s="111">
        <f t="shared" si="2"/>
        <v>37500</v>
      </c>
      <c r="I25" s="111">
        <f t="shared" si="3"/>
        <v>1.1046221254112047</v>
      </c>
      <c r="J25" s="111">
        <f t="shared" si="4"/>
        <v>33948.260800986864</v>
      </c>
      <c r="K25" s="111">
        <v>0</v>
      </c>
      <c r="L25" s="108">
        <f t="shared" si="9"/>
        <v>8586.6927226552853</v>
      </c>
      <c r="M25" s="118">
        <f t="shared" si="8"/>
        <v>46086.692722655287</v>
      </c>
      <c r="N25" s="119">
        <f t="shared" si="5"/>
        <v>41721.681706763869</v>
      </c>
    </row>
    <row r="26" spans="1:14" ht="15.75" thickBot="1" x14ac:dyDescent="0.3">
      <c r="A26" s="120">
        <f t="shared" si="0"/>
        <v>1</v>
      </c>
      <c r="B26" s="120">
        <v>12</v>
      </c>
      <c r="C26" s="120">
        <v>11</v>
      </c>
      <c r="D26" s="121">
        <f t="shared" si="6"/>
        <v>43800</v>
      </c>
      <c r="E26" s="122">
        <f t="shared" si="7"/>
        <v>37500</v>
      </c>
      <c r="F26" s="122">
        <f t="shared" si="1"/>
        <v>0</v>
      </c>
      <c r="G26" s="123">
        <v>0</v>
      </c>
      <c r="H26" s="123">
        <f t="shared" si="2"/>
        <v>37500</v>
      </c>
      <c r="I26" s="123">
        <f t="shared" si="3"/>
        <v>1.1156683466653166</v>
      </c>
      <c r="J26" s="123">
        <f t="shared" si="4"/>
        <v>33612.139406917697</v>
      </c>
      <c r="K26" s="123">
        <v>0</v>
      </c>
      <c r="L26" s="120">
        <f t="shared" si="9"/>
        <v>8615.3150317308027</v>
      </c>
      <c r="M26" s="124">
        <f t="shared" si="8"/>
        <v>46115.315031730803</v>
      </c>
      <c r="N26" s="125">
        <f t="shared" si="5"/>
        <v>41334.250603745677</v>
      </c>
    </row>
    <row r="27" spans="1:14" x14ac:dyDescent="0.25">
      <c r="A27" s="112">
        <f t="shared" si="0"/>
        <v>2</v>
      </c>
      <c r="B27" s="112">
        <v>13</v>
      </c>
      <c r="C27" s="112">
        <v>12</v>
      </c>
      <c r="D27" s="113">
        <f t="shared" si="6"/>
        <v>43831</v>
      </c>
      <c r="E27" s="114">
        <f>E15*(1+$B$8)</f>
        <v>39375</v>
      </c>
      <c r="F27" s="114">
        <f t="shared" si="1"/>
        <v>0</v>
      </c>
      <c r="G27" s="115">
        <v>0</v>
      </c>
      <c r="H27" s="115">
        <f t="shared" si="2"/>
        <v>39375</v>
      </c>
      <c r="I27" s="115">
        <f t="shared" si="3"/>
        <v>1.1268250301319698</v>
      </c>
      <c r="J27" s="115">
        <f t="shared" si="4"/>
        <v>34943.313244815428</v>
      </c>
      <c r="K27" s="115">
        <v>0</v>
      </c>
      <c r="L27" s="112">
        <f t="shared" si="9"/>
        <v>8644.0327485032394</v>
      </c>
      <c r="M27" s="116">
        <f t="shared" si="8"/>
        <v>48019.032748503239</v>
      </c>
      <c r="N27" s="117">
        <f t="shared" si="5"/>
        <v>42614.453410641239</v>
      </c>
    </row>
    <row r="28" spans="1:14" x14ac:dyDescent="0.25">
      <c r="A28" s="108">
        <f t="shared" si="0"/>
        <v>2</v>
      </c>
      <c r="B28" s="108">
        <v>14</v>
      </c>
      <c r="C28" s="108">
        <v>13</v>
      </c>
      <c r="D28" s="109">
        <f t="shared" si="6"/>
        <v>43862</v>
      </c>
      <c r="E28" s="110">
        <f t="shared" ref="E28:E91" si="10">E16*(1+$B$8)</f>
        <v>39375</v>
      </c>
      <c r="F28" s="110">
        <f t="shared" si="1"/>
        <v>0</v>
      </c>
      <c r="G28" s="111">
        <v>0</v>
      </c>
      <c r="H28" s="111">
        <f t="shared" si="2"/>
        <v>39375</v>
      </c>
      <c r="I28" s="111">
        <f t="shared" si="3"/>
        <v>1.1380932804332895</v>
      </c>
      <c r="J28" s="111">
        <f t="shared" si="4"/>
        <v>34597.339846351904</v>
      </c>
      <c r="K28" s="111">
        <v>0</v>
      </c>
      <c r="L28" s="108">
        <f t="shared" si="9"/>
        <v>8672.8461909982507</v>
      </c>
      <c r="M28" s="118">
        <f t="shared" si="8"/>
        <v>48047.846190998251</v>
      </c>
      <c r="N28" s="119">
        <f t="shared" si="5"/>
        <v>42217.845423624414</v>
      </c>
    </row>
    <row r="29" spans="1:14" x14ac:dyDescent="0.25">
      <c r="A29" s="108">
        <f t="shared" si="0"/>
        <v>2</v>
      </c>
      <c r="B29" s="108">
        <v>15</v>
      </c>
      <c r="C29" s="108">
        <v>14</v>
      </c>
      <c r="D29" s="109">
        <f t="shared" si="6"/>
        <v>43891</v>
      </c>
      <c r="E29" s="110">
        <f t="shared" si="10"/>
        <v>39375</v>
      </c>
      <c r="F29" s="110">
        <f t="shared" si="1"/>
        <v>0</v>
      </c>
      <c r="G29" s="111">
        <v>0</v>
      </c>
      <c r="H29" s="111">
        <f t="shared" si="2"/>
        <v>39375</v>
      </c>
      <c r="I29" s="111">
        <f t="shared" si="3"/>
        <v>1.1494742132376226</v>
      </c>
      <c r="J29" s="111">
        <f t="shared" si="4"/>
        <v>34254.791927081089</v>
      </c>
      <c r="K29" s="111">
        <v>0</v>
      </c>
      <c r="L29" s="108">
        <f t="shared" si="9"/>
        <v>8701.7556783015789</v>
      </c>
      <c r="M29" s="118">
        <f t="shared" si="8"/>
        <v>48076.755678301575</v>
      </c>
      <c r="N29" s="119">
        <f t="shared" si="5"/>
        <v>41824.997137506914</v>
      </c>
    </row>
    <row r="30" spans="1:14" x14ac:dyDescent="0.25">
      <c r="A30" s="108">
        <f t="shared" si="0"/>
        <v>2</v>
      </c>
      <c r="B30" s="108">
        <v>16</v>
      </c>
      <c r="C30" s="108">
        <v>15</v>
      </c>
      <c r="D30" s="109">
        <f t="shared" si="6"/>
        <v>43922</v>
      </c>
      <c r="E30" s="110">
        <f t="shared" si="10"/>
        <v>39375</v>
      </c>
      <c r="F30" s="110">
        <f t="shared" si="1"/>
        <v>0</v>
      </c>
      <c r="G30" s="111">
        <v>0</v>
      </c>
      <c r="H30" s="111">
        <f t="shared" si="2"/>
        <v>39375</v>
      </c>
      <c r="I30" s="111">
        <f t="shared" si="3"/>
        <v>1.1609689553699984</v>
      </c>
      <c r="J30" s="111">
        <f t="shared" si="4"/>
        <v>33915.635571367427</v>
      </c>
      <c r="K30" s="111">
        <v>0</v>
      </c>
      <c r="L30" s="108">
        <f t="shared" si="9"/>
        <v>8730.7615305625841</v>
      </c>
      <c r="M30" s="118">
        <f t="shared" si="8"/>
        <v>48105.76153056258</v>
      </c>
      <c r="N30" s="119">
        <f t="shared" si="5"/>
        <v>41435.872430569318</v>
      </c>
    </row>
    <row r="31" spans="1:14" x14ac:dyDescent="0.25">
      <c r="A31" s="108">
        <f t="shared" si="0"/>
        <v>2</v>
      </c>
      <c r="B31" s="108">
        <v>17</v>
      </c>
      <c r="C31" s="108">
        <v>16</v>
      </c>
      <c r="D31" s="109">
        <f t="shared" si="6"/>
        <v>43952</v>
      </c>
      <c r="E31" s="110">
        <f t="shared" si="10"/>
        <v>39375</v>
      </c>
      <c r="F31" s="110">
        <f t="shared" si="1"/>
        <v>0</v>
      </c>
      <c r="G31" s="111">
        <v>0</v>
      </c>
      <c r="H31" s="111">
        <f t="shared" si="2"/>
        <v>39375</v>
      </c>
      <c r="I31" s="111">
        <f t="shared" si="3"/>
        <v>1.1725786449236988</v>
      </c>
      <c r="J31" s="111">
        <f t="shared" si="4"/>
        <v>33579.83719937368</v>
      </c>
      <c r="K31" s="111">
        <v>0</v>
      </c>
      <c r="L31" s="108">
        <f t="shared" si="9"/>
        <v>8759.8640689977929</v>
      </c>
      <c r="M31" s="118">
        <f t="shared" si="8"/>
        <v>48134.864068997791</v>
      </c>
      <c r="N31" s="119">
        <f t="shared" si="5"/>
        <v>41050.435531452124</v>
      </c>
    </row>
    <row r="32" spans="1:14" x14ac:dyDescent="0.25">
      <c r="A32" s="108">
        <f t="shared" si="0"/>
        <v>2</v>
      </c>
      <c r="B32" s="108">
        <v>18</v>
      </c>
      <c r="C32" s="108">
        <v>17</v>
      </c>
      <c r="D32" s="109">
        <f t="shared" si="6"/>
        <v>43983</v>
      </c>
      <c r="E32" s="110">
        <f t="shared" si="10"/>
        <v>39375</v>
      </c>
      <c r="F32" s="110">
        <f t="shared" si="1"/>
        <v>0</v>
      </c>
      <c r="G32" s="111">
        <v>0</v>
      </c>
      <c r="H32" s="111">
        <f t="shared" si="2"/>
        <v>39375</v>
      </c>
      <c r="I32" s="111">
        <f t="shared" si="3"/>
        <v>1.1843044313729358</v>
      </c>
      <c r="J32" s="111">
        <f t="shared" si="4"/>
        <v>33247.363563736311</v>
      </c>
      <c r="K32" s="111">
        <v>0</v>
      </c>
      <c r="L32" s="108">
        <f t="shared" si="9"/>
        <v>8789.0636158944526</v>
      </c>
      <c r="M32" s="118">
        <f t="shared" si="8"/>
        <v>48164.063615894454</v>
      </c>
      <c r="N32" s="119">
        <f t="shared" si="5"/>
        <v>40668.651015735042</v>
      </c>
    </row>
    <row r="33" spans="1:14" x14ac:dyDescent="0.25">
      <c r="A33" s="108">
        <f t="shared" si="0"/>
        <v>2</v>
      </c>
      <c r="B33" s="108">
        <v>19</v>
      </c>
      <c r="C33" s="108">
        <v>18</v>
      </c>
      <c r="D33" s="109">
        <f t="shared" si="6"/>
        <v>44013</v>
      </c>
      <c r="E33" s="110">
        <f t="shared" si="10"/>
        <v>39375</v>
      </c>
      <c r="F33" s="110">
        <f t="shared" si="1"/>
        <v>0</v>
      </c>
      <c r="G33" s="111">
        <v>0</v>
      </c>
      <c r="H33" s="111">
        <f t="shared" si="2"/>
        <v>39375</v>
      </c>
      <c r="I33" s="111">
        <f t="shared" si="3"/>
        <v>1.1961474756866652</v>
      </c>
      <c r="J33" s="111">
        <f t="shared" si="4"/>
        <v>32918.181746273578</v>
      </c>
      <c r="K33" s="111">
        <v>0</v>
      </c>
      <c r="L33" s="108">
        <f t="shared" si="9"/>
        <v>8818.3604946141022</v>
      </c>
      <c r="M33" s="118">
        <f t="shared" si="8"/>
        <v>48193.360494614099</v>
      </c>
      <c r="N33" s="119">
        <f t="shared" si="5"/>
        <v>40290.483802549534</v>
      </c>
    </row>
    <row r="34" spans="1:14" x14ac:dyDescent="0.25">
      <c r="A34" s="108">
        <f t="shared" si="0"/>
        <v>2</v>
      </c>
      <c r="B34" s="108">
        <v>20</v>
      </c>
      <c r="C34" s="108">
        <v>19</v>
      </c>
      <c r="D34" s="109">
        <f t="shared" si="6"/>
        <v>44044</v>
      </c>
      <c r="E34" s="110">
        <f t="shared" si="10"/>
        <v>39375</v>
      </c>
      <c r="F34" s="110">
        <f t="shared" si="1"/>
        <v>0</v>
      </c>
      <c r="G34" s="111">
        <v>0</v>
      </c>
      <c r="H34" s="111">
        <f t="shared" si="2"/>
        <v>39375</v>
      </c>
      <c r="I34" s="111">
        <f t="shared" si="3"/>
        <v>1.2081089504435316</v>
      </c>
      <c r="J34" s="111">
        <f t="shared" si="4"/>
        <v>32592.259154726322</v>
      </c>
      <c r="K34" s="111">
        <v>0</v>
      </c>
      <c r="L34" s="108">
        <f t="shared" si="9"/>
        <v>8847.7550295961501</v>
      </c>
      <c r="M34" s="118">
        <f t="shared" si="8"/>
        <v>48222.755029596148</v>
      </c>
      <c r="N34" s="119">
        <f t="shared" si="5"/>
        <v>39915.899151224883</v>
      </c>
    </row>
    <row r="35" spans="1:14" x14ac:dyDescent="0.25">
      <c r="A35" s="108">
        <f t="shared" si="0"/>
        <v>2</v>
      </c>
      <c r="B35" s="108">
        <v>21</v>
      </c>
      <c r="C35" s="108">
        <v>20</v>
      </c>
      <c r="D35" s="109">
        <f t="shared" si="6"/>
        <v>44075</v>
      </c>
      <c r="E35" s="110">
        <f t="shared" si="10"/>
        <v>39375</v>
      </c>
      <c r="F35" s="110">
        <f t="shared" si="1"/>
        <v>0</v>
      </c>
      <c r="G35" s="111">
        <v>0</v>
      </c>
      <c r="H35" s="111">
        <f t="shared" si="2"/>
        <v>39375</v>
      </c>
      <c r="I35" s="111">
        <f t="shared" si="3"/>
        <v>1.220190039947967</v>
      </c>
      <c r="J35" s="111">
        <f t="shared" si="4"/>
        <v>32269.563519531006</v>
      </c>
      <c r="K35" s="111">
        <v>0</v>
      </c>
      <c r="L35" s="108">
        <f t="shared" si="9"/>
        <v>8877.2475463614719</v>
      </c>
      <c r="M35" s="118">
        <f t="shared" si="8"/>
        <v>48252.247546361468</v>
      </c>
      <c r="N35" s="119">
        <f t="shared" si="5"/>
        <v>39544.862657966871</v>
      </c>
    </row>
    <row r="36" spans="1:14" x14ac:dyDescent="0.25">
      <c r="A36" s="108">
        <f t="shared" si="0"/>
        <v>2</v>
      </c>
      <c r="B36" s="108">
        <v>22</v>
      </c>
      <c r="C36" s="108">
        <v>21</v>
      </c>
      <c r="D36" s="109">
        <f t="shared" si="6"/>
        <v>44105</v>
      </c>
      <c r="E36" s="110">
        <f t="shared" si="10"/>
        <v>39375</v>
      </c>
      <c r="F36" s="110">
        <f t="shared" si="1"/>
        <v>0</v>
      </c>
      <c r="G36" s="111">
        <v>0</v>
      </c>
      <c r="H36" s="111">
        <f t="shared" si="2"/>
        <v>39375</v>
      </c>
      <c r="I36" s="111">
        <f t="shared" si="3"/>
        <v>1.2323919403474466</v>
      </c>
      <c r="J36" s="111">
        <f>H36/I36</f>
        <v>31950.062890624762</v>
      </c>
      <c r="K36" s="111">
        <v>0</v>
      </c>
      <c r="L36" s="108">
        <f t="shared" si="9"/>
        <v>8906.8383715160107</v>
      </c>
      <c r="M36" s="118">
        <f t="shared" si="8"/>
        <v>48281.838371516009</v>
      </c>
      <c r="N36" s="119">
        <f t="shared" si="5"/>
        <v>39177.340252569302</v>
      </c>
    </row>
    <row r="37" spans="1:14" x14ac:dyDescent="0.25">
      <c r="A37" s="108">
        <f t="shared" si="0"/>
        <v>2</v>
      </c>
      <c r="B37" s="108">
        <v>23</v>
      </c>
      <c r="C37" s="108">
        <v>22</v>
      </c>
      <c r="D37" s="109">
        <f t="shared" si="6"/>
        <v>44136</v>
      </c>
      <c r="E37" s="110">
        <f t="shared" si="10"/>
        <v>39375</v>
      </c>
      <c r="F37" s="110">
        <f t="shared" si="1"/>
        <v>0</v>
      </c>
      <c r="G37" s="111">
        <v>0</v>
      </c>
      <c r="H37" s="111">
        <f t="shared" si="2"/>
        <v>39375</v>
      </c>
      <c r="I37" s="111">
        <f t="shared" si="3"/>
        <v>1.2447158597509214</v>
      </c>
      <c r="J37" s="111">
        <f t="shared" si="4"/>
        <v>31633.725634281935</v>
      </c>
      <c r="K37" s="111">
        <v>0</v>
      </c>
      <c r="L37" s="108">
        <f t="shared" si="9"/>
        <v>8936.5278327543983</v>
      </c>
      <c r="M37" s="118">
        <f t="shared" si="8"/>
        <v>48311.5278327544</v>
      </c>
      <c r="N37" s="119">
        <f t="shared" si="5"/>
        <v>38813.298195157542</v>
      </c>
    </row>
    <row r="38" spans="1:14" ht="15.75" thickBot="1" x14ac:dyDescent="0.3">
      <c r="A38" s="120">
        <f t="shared" si="0"/>
        <v>2</v>
      </c>
      <c r="B38" s="120">
        <v>24</v>
      </c>
      <c r="C38" s="120">
        <v>23</v>
      </c>
      <c r="D38" s="121">
        <f t="shared" si="6"/>
        <v>44166</v>
      </c>
      <c r="E38" s="122">
        <f t="shared" si="10"/>
        <v>39375</v>
      </c>
      <c r="F38" s="122">
        <f t="shared" si="1"/>
        <v>0</v>
      </c>
      <c r="G38" s="123">
        <v>0</v>
      </c>
      <c r="H38" s="123">
        <f t="shared" si="2"/>
        <v>39375</v>
      </c>
      <c r="I38" s="123">
        <f t="shared" si="3"/>
        <v>1.2571630183484304</v>
      </c>
      <c r="J38" s="123">
        <f t="shared" si="4"/>
        <v>31320.52042998212</v>
      </c>
      <c r="K38" s="123">
        <v>0</v>
      </c>
      <c r="L38" s="120">
        <f t="shared" si="9"/>
        <v>8966.3162588635805</v>
      </c>
      <c r="M38" s="124">
        <f t="shared" si="8"/>
        <v>48341.316258863582</v>
      </c>
      <c r="N38" s="125">
        <f t="shared" si="5"/>
        <v>38452.703072964156</v>
      </c>
    </row>
    <row r="39" spans="1:14" x14ac:dyDescent="0.25">
      <c r="A39" s="112">
        <f t="shared" si="0"/>
        <v>3</v>
      </c>
      <c r="B39" s="112">
        <v>25</v>
      </c>
      <c r="C39" s="112">
        <v>24</v>
      </c>
      <c r="D39" s="113">
        <f t="shared" si="6"/>
        <v>44197</v>
      </c>
      <c r="E39" s="114">
        <f t="shared" si="10"/>
        <v>41343.75</v>
      </c>
      <c r="F39" s="114">
        <f t="shared" si="1"/>
        <v>0</v>
      </c>
      <c r="G39" s="115">
        <v>0</v>
      </c>
      <c r="H39" s="115">
        <f t="shared" si="2"/>
        <v>41343.75</v>
      </c>
      <c r="I39" s="115">
        <f t="shared" si="3"/>
        <v>1.269734648531915</v>
      </c>
      <c r="J39" s="115">
        <f t="shared" si="4"/>
        <v>32560.937080674474</v>
      </c>
      <c r="K39" s="115">
        <v>0</v>
      </c>
      <c r="L39" s="112">
        <f t="shared" si="9"/>
        <v>8996.2039797264606</v>
      </c>
      <c r="M39" s="116">
        <f t="shared" si="8"/>
        <v>50339.953979726459</v>
      </c>
      <c r="N39" s="117">
        <f t="shared" si="5"/>
        <v>39646.042610501507</v>
      </c>
    </row>
    <row r="40" spans="1:14" x14ac:dyDescent="0.25">
      <c r="A40" s="108">
        <f t="shared" si="0"/>
        <v>3</v>
      </c>
      <c r="B40" s="108">
        <v>26</v>
      </c>
      <c r="C40" s="108">
        <v>25</v>
      </c>
      <c r="D40" s="109">
        <f>EDATE(D39,1)</f>
        <v>44228</v>
      </c>
      <c r="E40" s="110">
        <f t="shared" si="10"/>
        <v>41343.75</v>
      </c>
      <c r="F40" s="110">
        <f t="shared" si="1"/>
        <v>0</v>
      </c>
      <c r="G40" s="111">
        <v>0</v>
      </c>
      <c r="H40" s="111">
        <f t="shared" si="2"/>
        <v>41343.75</v>
      </c>
      <c r="I40" s="111">
        <f t="shared" si="3"/>
        <v>1.2824319950172343</v>
      </c>
      <c r="J40" s="111">
        <f t="shared" si="4"/>
        <v>32238.551565024227</v>
      </c>
      <c r="K40" s="111">
        <v>0</v>
      </c>
      <c r="L40" s="108">
        <f t="shared" si="9"/>
        <v>9026.1913263255501</v>
      </c>
      <c r="M40" s="118">
        <f t="shared" si="8"/>
        <v>50369.941326325548</v>
      </c>
      <c r="N40" s="119">
        <f t="shared" si="5"/>
        <v>39276.890721717093</v>
      </c>
    </row>
    <row r="41" spans="1:14" x14ac:dyDescent="0.25">
      <c r="A41" s="108">
        <f t="shared" si="0"/>
        <v>3</v>
      </c>
      <c r="B41" s="108">
        <v>27</v>
      </c>
      <c r="C41" s="108">
        <v>26</v>
      </c>
      <c r="D41" s="109">
        <f t="shared" si="6"/>
        <v>44256</v>
      </c>
      <c r="E41" s="110">
        <f t="shared" si="10"/>
        <v>41343.75</v>
      </c>
      <c r="F41" s="110">
        <f t="shared" si="1"/>
        <v>0</v>
      </c>
      <c r="G41" s="111">
        <v>0</v>
      </c>
      <c r="H41" s="111">
        <f t="shared" si="2"/>
        <v>41343.75</v>
      </c>
      <c r="I41" s="111">
        <f t="shared" si="3"/>
        <v>1.2952563149674066</v>
      </c>
      <c r="J41" s="111">
        <f t="shared" si="4"/>
        <v>31919.357985172504</v>
      </c>
      <c r="K41" s="111">
        <v>0</v>
      </c>
      <c r="L41" s="108">
        <f t="shared" si="9"/>
        <v>9056.2786307466358</v>
      </c>
      <c r="M41" s="118">
        <f t="shared" si="8"/>
        <v>50400.028630746638</v>
      </c>
      <c r="N41" s="119">
        <f t="shared" si="5"/>
        <v>38911.239457662778</v>
      </c>
    </row>
    <row r="42" spans="1:14" x14ac:dyDescent="0.25">
      <c r="A42" s="108">
        <f t="shared" si="0"/>
        <v>3</v>
      </c>
      <c r="B42" s="108">
        <v>28</v>
      </c>
      <c r="C42" s="108">
        <v>27</v>
      </c>
      <c r="D42" s="109">
        <f t="shared" si="6"/>
        <v>44287</v>
      </c>
      <c r="E42" s="110">
        <f t="shared" si="10"/>
        <v>41343.75</v>
      </c>
      <c r="F42" s="110">
        <f t="shared" si="1"/>
        <v>0</v>
      </c>
      <c r="G42" s="111">
        <v>0</v>
      </c>
      <c r="H42" s="111">
        <f t="shared" si="2"/>
        <v>41343.75</v>
      </c>
      <c r="I42" s="111">
        <f t="shared" si="3"/>
        <v>1.3082088781170802</v>
      </c>
      <c r="J42" s="111">
        <f t="shared" si="4"/>
        <v>31603.32473779457</v>
      </c>
      <c r="K42" s="111">
        <v>0</v>
      </c>
      <c r="L42" s="108">
        <f t="shared" si="9"/>
        <v>9086.4662261824578</v>
      </c>
      <c r="M42" s="118">
        <f t="shared" si="8"/>
        <v>50430.216226182456</v>
      </c>
      <c r="N42" s="119">
        <f t="shared" si="5"/>
        <v>38549.055177463124</v>
      </c>
    </row>
    <row r="43" spans="1:14" x14ac:dyDescent="0.25">
      <c r="A43" s="108">
        <f t="shared" si="0"/>
        <v>3</v>
      </c>
      <c r="B43" s="108">
        <v>29</v>
      </c>
      <c r="C43" s="108">
        <v>28</v>
      </c>
      <c r="D43" s="109">
        <f t="shared" si="6"/>
        <v>44317</v>
      </c>
      <c r="E43" s="110">
        <f t="shared" si="10"/>
        <v>41343.75</v>
      </c>
      <c r="F43" s="110">
        <f t="shared" si="1"/>
        <v>0</v>
      </c>
      <c r="G43" s="111">
        <v>0</v>
      </c>
      <c r="H43" s="111">
        <f t="shared" si="2"/>
        <v>41343.75</v>
      </c>
      <c r="I43" s="111">
        <f t="shared" si="3"/>
        <v>1.3212909668982511</v>
      </c>
      <c r="J43" s="111">
        <f t="shared" si="4"/>
        <v>31290.420532469867</v>
      </c>
      <c r="K43" s="111">
        <v>0</v>
      </c>
      <c r="L43" s="108">
        <f t="shared" si="9"/>
        <v>9116.7544469364002</v>
      </c>
      <c r="M43" s="118">
        <f t="shared" si="8"/>
        <v>50460.5044469364</v>
      </c>
      <c r="N43" s="119">
        <f t="shared" si="5"/>
        <v>38190.30456659606</v>
      </c>
    </row>
    <row r="44" spans="1:14" x14ac:dyDescent="0.25">
      <c r="A44" s="108">
        <f t="shared" si="0"/>
        <v>3</v>
      </c>
      <c r="B44" s="108">
        <v>30</v>
      </c>
      <c r="C44" s="108">
        <v>29</v>
      </c>
      <c r="D44" s="109">
        <f t="shared" si="6"/>
        <v>44348</v>
      </c>
      <c r="E44" s="110">
        <f t="shared" si="10"/>
        <v>41343.75</v>
      </c>
      <c r="F44" s="110">
        <f t="shared" si="1"/>
        <v>0</v>
      </c>
      <c r="G44" s="111">
        <v>0</v>
      </c>
      <c r="H44" s="111">
        <f t="shared" si="2"/>
        <v>41343.75</v>
      </c>
      <c r="I44" s="111">
        <f t="shared" si="3"/>
        <v>1.3345038765672337</v>
      </c>
      <c r="J44" s="111">
        <f t="shared" si="4"/>
        <v>30980.614388584025</v>
      </c>
      <c r="K44" s="111">
        <v>0</v>
      </c>
      <c r="L44" s="108">
        <f t="shared" si="9"/>
        <v>9147.143628426189</v>
      </c>
      <c r="M44" s="118">
        <f t="shared" si="8"/>
        <v>50490.893628426187</v>
      </c>
      <c r="N44" s="119">
        <f t="shared" si="5"/>
        <v>37834.954633706082</v>
      </c>
    </row>
    <row r="45" spans="1:14" x14ac:dyDescent="0.25">
      <c r="A45" s="108">
        <f t="shared" si="0"/>
        <v>3</v>
      </c>
      <c r="B45" s="108">
        <v>31</v>
      </c>
      <c r="C45" s="108">
        <v>30</v>
      </c>
      <c r="D45" s="109">
        <f t="shared" si="6"/>
        <v>44378</v>
      </c>
      <c r="E45" s="110">
        <f t="shared" si="10"/>
        <v>41343.75</v>
      </c>
      <c r="F45" s="110">
        <f t="shared" si="1"/>
        <v>0</v>
      </c>
      <c r="G45" s="111">
        <v>0</v>
      </c>
      <c r="H45" s="111">
        <f t="shared" si="2"/>
        <v>41343.75</v>
      </c>
      <c r="I45" s="111">
        <f t="shared" si="3"/>
        <v>1.3478489153329063</v>
      </c>
      <c r="J45" s="111">
        <f t="shared" si="4"/>
        <v>30673.875632261406</v>
      </c>
      <c r="K45" s="111">
        <v>0</v>
      </c>
      <c r="L45" s="108">
        <f t="shared" si="9"/>
        <v>9177.6341071876104</v>
      </c>
      <c r="M45" s="118">
        <f t="shared" si="8"/>
        <v>50521.384107187609</v>
      </c>
      <c r="N45" s="119">
        <f t="shared" si="5"/>
        <v>37482.972707448658</v>
      </c>
    </row>
    <row r="46" spans="1:14" x14ac:dyDescent="0.25">
      <c r="A46" s="108">
        <f t="shared" si="0"/>
        <v>3</v>
      </c>
      <c r="B46" s="108">
        <v>32</v>
      </c>
      <c r="C46" s="108">
        <v>31</v>
      </c>
      <c r="D46" s="109">
        <f t="shared" si="6"/>
        <v>44409</v>
      </c>
      <c r="E46" s="110">
        <f t="shared" si="10"/>
        <v>41343.75</v>
      </c>
      <c r="F46" s="110">
        <f t="shared" si="1"/>
        <v>0</v>
      </c>
      <c r="G46" s="111">
        <v>0</v>
      </c>
      <c r="H46" s="111">
        <f t="shared" si="2"/>
        <v>41343.75</v>
      </c>
      <c r="I46" s="111">
        <f t="shared" si="3"/>
        <v>1.3613274044862349</v>
      </c>
      <c r="J46" s="111">
        <f t="shared" si="4"/>
        <v>30370.173893328134</v>
      </c>
      <c r="K46" s="111">
        <v>0</v>
      </c>
      <c r="L46" s="108">
        <f t="shared" si="9"/>
        <v>9208.2262208782358</v>
      </c>
      <c r="M46" s="118">
        <f t="shared" si="8"/>
        <v>50551.976220878234</v>
      </c>
      <c r="N46" s="119">
        <f t="shared" si="5"/>
        <v>37134.326433365641</v>
      </c>
    </row>
    <row r="47" spans="1:14" x14ac:dyDescent="0.25">
      <c r="A47" s="108">
        <f t="shared" si="0"/>
        <v>3</v>
      </c>
      <c r="B47" s="108">
        <v>33</v>
      </c>
      <c r="C47" s="108">
        <v>32</v>
      </c>
      <c r="D47" s="109">
        <f t="shared" si="6"/>
        <v>44440</v>
      </c>
      <c r="E47" s="110">
        <f t="shared" si="10"/>
        <v>41343.75</v>
      </c>
      <c r="F47" s="110">
        <f t="shared" si="1"/>
        <v>0</v>
      </c>
      <c r="G47" s="111">
        <v>0</v>
      </c>
      <c r="H47" s="111">
        <f t="shared" si="2"/>
        <v>41343.75</v>
      </c>
      <c r="I47" s="111">
        <f t="shared" si="3"/>
        <v>1.3749406785310976</v>
      </c>
      <c r="J47" s="111">
        <f t="shared" si="4"/>
        <v>30069.479102305075</v>
      </c>
      <c r="K47" s="111">
        <v>0</v>
      </c>
      <c r="L47" s="108">
        <f t="shared" si="9"/>
        <v>9238.9203082811637</v>
      </c>
      <c r="M47" s="118">
        <f t="shared" si="8"/>
        <v>50582.670308281165</v>
      </c>
      <c r="N47" s="119">
        <f t="shared" si="5"/>
        <v>36788.983770791179</v>
      </c>
    </row>
    <row r="48" spans="1:14" x14ac:dyDescent="0.25">
      <c r="A48" s="108">
        <f t="shared" si="0"/>
        <v>3</v>
      </c>
      <c r="B48" s="108">
        <v>34</v>
      </c>
      <c r="C48" s="108">
        <v>33</v>
      </c>
      <c r="D48" s="109">
        <f t="shared" si="6"/>
        <v>44470</v>
      </c>
      <c r="E48" s="110">
        <f t="shared" si="10"/>
        <v>41343.75</v>
      </c>
      <c r="F48" s="110">
        <f t="shared" si="1"/>
        <v>0</v>
      </c>
      <c r="G48" s="111">
        <v>0</v>
      </c>
      <c r="H48" s="111">
        <f t="shared" si="2"/>
        <v>41343.75</v>
      </c>
      <c r="I48" s="111">
        <f t="shared" si="3"/>
        <v>1.3886900853164086</v>
      </c>
      <c r="J48" s="111">
        <f t="shared" si="4"/>
        <v>29771.761487430769</v>
      </c>
      <c r="K48" s="111">
        <v>0</v>
      </c>
      <c r="L48" s="108">
        <f t="shared" si="9"/>
        <v>9269.7167093087683</v>
      </c>
      <c r="M48" s="118">
        <f t="shared" si="8"/>
        <v>50613.46670930877</v>
      </c>
      <c r="N48" s="119">
        <f t="shared" si="5"/>
        <v>36446.912989788252</v>
      </c>
    </row>
    <row r="49" spans="1:14" x14ac:dyDescent="0.25">
      <c r="A49" s="108">
        <f t="shared" si="0"/>
        <v>3</v>
      </c>
      <c r="B49" s="108">
        <v>35</v>
      </c>
      <c r="C49" s="108">
        <v>34</v>
      </c>
      <c r="D49" s="109">
        <f t="shared" si="6"/>
        <v>44501</v>
      </c>
      <c r="E49" s="110">
        <f t="shared" si="10"/>
        <v>41343.75</v>
      </c>
      <c r="F49" s="110">
        <f t="shared" si="1"/>
        <v>0</v>
      </c>
      <c r="G49" s="111">
        <v>0</v>
      </c>
      <c r="H49" s="111">
        <f t="shared" si="2"/>
        <v>41343.75</v>
      </c>
      <c r="I49" s="111">
        <f t="shared" si="3"/>
        <v>1.4025769861695727</v>
      </c>
      <c r="J49" s="111">
        <f t="shared" si="4"/>
        <v>29476.991571713632</v>
      </c>
      <c r="K49" s="111">
        <v>0</v>
      </c>
      <c r="L49" s="108">
        <f t="shared" si="9"/>
        <v>9300.6157650064652</v>
      </c>
      <c r="M49" s="118">
        <f t="shared" si="8"/>
        <v>50644.365765006463</v>
      </c>
      <c r="N49" s="119">
        <f t="shared" si="5"/>
        <v>36108.082668114956</v>
      </c>
    </row>
    <row r="50" spans="1:14" ht="15.75" thickBot="1" x14ac:dyDescent="0.3">
      <c r="A50" s="120">
        <f t="shared" si="0"/>
        <v>3</v>
      </c>
      <c r="B50" s="120">
        <v>36</v>
      </c>
      <c r="C50" s="120">
        <v>35</v>
      </c>
      <c r="D50" s="121">
        <f t="shared" si="6"/>
        <v>44531</v>
      </c>
      <c r="E50" s="122">
        <f t="shared" si="10"/>
        <v>41343.75</v>
      </c>
      <c r="F50" s="122">
        <f t="shared" si="1"/>
        <v>0</v>
      </c>
      <c r="G50" s="123">
        <v>0</v>
      </c>
      <c r="H50" s="123">
        <f t="shared" si="2"/>
        <v>41343.75</v>
      </c>
      <c r="I50" s="123">
        <f t="shared" si="3"/>
        <v>1.4166027560312682</v>
      </c>
      <c r="J50" s="123">
        <f t="shared" si="4"/>
        <v>29185.140170013499</v>
      </c>
      <c r="K50" s="123">
        <v>0</v>
      </c>
      <c r="L50" s="120">
        <f t="shared" si="9"/>
        <v>9331.6178175564874</v>
      </c>
      <c r="M50" s="124">
        <f t="shared" si="8"/>
        <v>50675.367817556486</v>
      </c>
      <c r="N50" s="125">
        <f t="shared" si="5"/>
        <v>35772.461688220763</v>
      </c>
    </row>
    <row r="51" spans="1:14" x14ac:dyDescent="0.25">
      <c r="A51" s="112">
        <f t="shared" si="0"/>
        <v>4</v>
      </c>
      <c r="B51" s="112">
        <v>37</v>
      </c>
      <c r="C51" s="112">
        <v>36</v>
      </c>
      <c r="D51" s="113">
        <f t="shared" si="6"/>
        <v>44562</v>
      </c>
      <c r="E51" s="114">
        <f t="shared" si="10"/>
        <v>43410.9375</v>
      </c>
      <c r="F51" s="114">
        <f t="shared" si="1"/>
        <v>0</v>
      </c>
      <c r="G51" s="115">
        <v>0</v>
      </c>
      <c r="H51" s="115">
        <f t="shared" si="2"/>
        <v>43410.9375</v>
      </c>
      <c r="I51" s="115">
        <f t="shared" si="3"/>
        <v>1.430768783591581</v>
      </c>
      <c r="J51" s="115">
        <f t="shared" si="4"/>
        <v>30340.987305459577</v>
      </c>
      <c r="K51" s="115">
        <v>0</v>
      </c>
      <c r="L51" s="112">
        <f t="shared" si="9"/>
        <v>9362.7232102816761</v>
      </c>
      <c r="M51" s="116">
        <f t="shared" si="8"/>
        <v>52773.660710281678</v>
      </c>
      <c r="N51" s="117">
        <f t="shared" si="5"/>
        <v>36884.828153579663</v>
      </c>
    </row>
    <row r="52" spans="1:14" x14ac:dyDescent="0.25">
      <c r="A52" s="108">
        <f t="shared" si="0"/>
        <v>4</v>
      </c>
      <c r="B52" s="108">
        <v>38</v>
      </c>
      <c r="C52" s="108">
        <v>37</v>
      </c>
      <c r="D52" s="109">
        <f t="shared" si="6"/>
        <v>44593</v>
      </c>
      <c r="E52" s="110">
        <f t="shared" si="10"/>
        <v>43410.9375</v>
      </c>
      <c r="F52" s="110">
        <f t="shared" si="1"/>
        <v>0</v>
      </c>
      <c r="G52" s="111">
        <v>0</v>
      </c>
      <c r="H52" s="111">
        <f t="shared" si="2"/>
        <v>43410.9375</v>
      </c>
      <c r="I52" s="111">
        <f t="shared" si="3"/>
        <v>1.4450764714274968</v>
      </c>
      <c r="J52" s="111">
        <f t="shared" si="4"/>
        <v>30040.581490554036</v>
      </c>
      <c r="K52" s="111">
        <v>0</v>
      </c>
      <c r="L52" s="108">
        <f t="shared" si="9"/>
        <v>9393.9322876492824</v>
      </c>
      <c r="M52" s="118">
        <f t="shared" si="8"/>
        <v>52804.869787649281</v>
      </c>
      <c r="N52" s="119">
        <f t="shared" si="5"/>
        <v>36541.228669709635</v>
      </c>
    </row>
    <row r="53" spans="1:14" x14ac:dyDescent="0.25">
      <c r="A53" s="108">
        <f t="shared" si="0"/>
        <v>4</v>
      </c>
      <c r="B53" s="108">
        <v>39</v>
      </c>
      <c r="C53" s="108">
        <v>38</v>
      </c>
      <c r="D53" s="109">
        <f t="shared" si="6"/>
        <v>44621</v>
      </c>
      <c r="E53" s="110">
        <f t="shared" si="10"/>
        <v>43410.9375</v>
      </c>
      <c r="F53" s="110">
        <f t="shared" si="1"/>
        <v>0</v>
      </c>
      <c r="G53" s="111">
        <v>0</v>
      </c>
      <c r="H53" s="111">
        <f t="shared" si="2"/>
        <v>43410.9375</v>
      </c>
      <c r="I53" s="111">
        <f t="shared" si="3"/>
        <v>1.4595272361417719</v>
      </c>
      <c r="J53" s="111">
        <f t="shared" si="4"/>
        <v>29743.149990647558</v>
      </c>
      <c r="K53" s="111">
        <v>0</v>
      </c>
      <c r="L53" s="108">
        <f t="shared" si="9"/>
        <v>9425.2453952747801</v>
      </c>
      <c r="M53" s="118">
        <f t="shared" si="8"/>
        <v>52836.182895274782</v>
      </c>
      <c r="N53" s="119">
        <f t="shared" si="5"/>
        <v>36200.888607564506</v>
      </c>
    </row>
    <row r="54" spans="1:14" x14ac:dyDescent="0.25">
      <c r="A54" s="108">
        <f t="shared" si="0"/>
        <v>4</v>
      </c>
      <c r="B54" s="108">
        <v>40</v>
      </c>
      <c r="C54" s="108">
        <v>39</v>
      </c>
      <c r="D54" s="109">
        <f t="shared" si="6"/>
        <v>44652</v>
      </c>
      <c r="E54" s="110">
        <f t="shared" si="10"/>
        <v>43410.9375</v>
      </c>
      <c r="F54" s="110">
        <f t="shared" si="1"/>
        <v>0</v>
      </c>
      <c r="G54" s="111">
        <v>0</v>
      </c>
      <c r="H54" s="111">
        <f t="shared" si="2"/>
        <v>43410.9375</v>
      </c>
      <c r="I54" s="111">
        <f t="shared" si="3"/>
        <v>1.4741225085031893</v>
      </c>
      <c r="J54" s="111">
        <f t="shared" si="4"/>
        <v>29448.663357076799</v>
      </c>
      <c r="K54" s="111">
        <v>0</v>
      </c>
      <c r="L54" s="108">
        <f t="shared" si="9"/>
        <v>9456.662879925696</v>
      </c>
      <c r="M54" s="118">
        <f t="shared" si="8"/>
        <v>52867.600379925694</v>
      </c>
      <c r="N54" s="119">
        <f t="shared" si="5"/>
        <v>35863.776636588351</v>
      </c>
    </row>
    <row r="55" spans="1:14" x14ac:dyDescent="0.25">
      <c r="A55" s="108">
        <f t="shared" si="0"/>
        <v>4</v>
      </c>
      <c r="B55" s="108">
        <v>41</v>
      </c>
      <c r="C55" s="108">
        <v>40</v>
      </c>
      <c r="D55" s="109">
        <f t="shared" si="6"/>
        <v>44682</v>
      </c>
      <c r="E55" s="110">
        <f t="shared" si="10"/>
        <v>43410.9375</v>
      </c>
      <c r="F55" s="110">
        <f t="shared" si="1"/>
        <v>0</v>
      </c>
      <c r="G55" s="111">
        <v>0</v>
      </c>
      <c r="H55" s="111">
        <f t="shared" si="2"/>
        <v>43410.9375</v>
      </c>
      <c r="I55" s="111">
        <f t="shared" si="3"/>
        <v>1.4888637335882215</v>
      </c>
      <c r="J55" s="111">
        <f t="shared" si="4"/>
        <v>29157.092432749298</v>
      </c>
      <c r="K55" s="111">
        <v>0</v>
      </c>
      <c r="L55" s="108">
        <f t="shared" si="9"/>
        <v>9488.1850895254483</v>
      </c>
      <c r="M55" s="118">
        <f t="shared" si="8"/>
        <v>52899.122589525447</v>
      </c>
      <c r="N55" s="119">
        <f t="shared" si="5"/>
        <v>35529.861730217868</v>
      </c>
    </row>
    <row r="56" spans="1:14" x14ac:dyDescent="0.25">
      <c r="A56" s="108">
        <f t="shared" si="0"/>
        <v>4</v>
      </c>
      <c r="B56" s="108">
        <v>42</v>
      </c>
      <c r="C56" s="108">
        <v>41</v>
      </c>
      <c r="D56" s="109">
        <f t="shared" si="6"/>
        <v>44713</v>
      </c>
      <c r="E56" s="110">
        <f t="shared" si="10"/>
        <v>43410.9375</v>
      </c>
      <c r="F56" s="110">
        <f t="shared" si="1"/>
        <v>0</v>
      </c>
      <c r="G56" s="111">
        <v>0</v>
      </c>
      <c r="H56" s="111">
        <f t="shared" si="2"/>
        <v>43410.9375</v>
      </c>
      <c r="I56" s="111">
        <f t="shared" si="3"/>
        <v>1.5037523709241039</v>
      </c>
      <c r="J56" s="111">
        <f t="shared" si="4"/>
        <v>28868.40834925673</v>
      </c>
      <c r="K56" s="111">
        <v>0</v>
      </c>
      <c r="L56" s="108">
        <f t="shared" si="9"/>
        <v>9519.8123731572014</v>
      </c>
      <c r="M56" s="118">
        <f t="shared" si="8"/>
        <v>52930.749873157198</v>
      </c>
      <c r="N56" s="119">
        <f t="shared" si="5"/>
        <v>35199.113162913629</v>
      </c>
    </row>
    <row r="57" spans="1:14" x14ac:dyDescent="0.25">
      <c r="A57" s="108">
        <f t="shared" si="0"/>
        <v>4</v>
      </c>
      <c r="B57" s="108">
        <v>43</v>
      </c>
      <c r="C57" s="108">
        <v>42</v>
      </c>
      <c r="D57" s="109">
        <f t="shared" si="6"/>
        <v>44743</v>
      </c>
      <c r="E57" s="110">
        <f t="shared" si="10"/>
        <v>43410.9375</v>
      </c>
      <c r="F57" s="110">
        <f t="shared" si="1"/>
        <v>0</v>
      </c>
      <c r="G57" s="111">
        <v>0</v>
      </c>
      <c r="H57" s="111">
        <f t="shared" si="2"/>
        <v>43410.9375</v>
      </c>
      <c r="I57" s="111">
        <f t="shared" si="3"/>
        <v>1.5187898946333451</v>
      </c>
      <c r="J57" s="111">
        <f>H57/I57</f>
        <v>28582.582524016558</v>
      </c>
      <c r="K57" s="111">
        <v>0</v>
      </c>
      <c r="L57" s="108">
        <f t="shared" si="9"/>
        <v>9551.5450810677266</v>
      </c>
      <c r="M57" s="118">
        <f t="shared" si="8"/>
        <v>52962.482581067728</v>
      </c>
      <c r="N57" s="119">
        <f t="shared" si="5"/>
        <v>34871.500507220277</v>
      </c>
    </row>
    <row r="58" spans="1:14" x14ac:dyDescent="0.25">
      <c r="A58" s="108">
        <f t="shared" si="0"/>
        <v>4</v>
      </c>
      <c r="B58" s="108">
        <v>44</v>
      </c>
      <c r="C58" s="108">
        <v>43</v>
      </c>
      <c r="D58" s="109">
        <f t="shared" si="6"/>
        <v>44774</v>
      </c>
      <c r="E58" s="110">
        <f t="shared" si="10"/>
        <v>43410.9375</v>
      </c>
      <c r="F58" s="110">
        <f t="shared" si="1"/>
        <v>0</v>
      </c>
      <c r="G58" s="111">
        <v>0</v>
      </c>
      <c r="H58" s="111">
        <f t="shared" si="2"/>
        <v>43410.9375</v>
      </c>
      <c r="I58" s="111">
        <f t="shared" si="3"/>
        <v>1.5339777935796781</v>
      </c>
      <c r="J58" s="111">
        <f t="shared" si="4"/>
        <v>28299.586657442145</v>
      </c>
      <c r="K58" s="111">
        <v>0</v>
      </c>
      <c r="L58" s="108">
        <f t="shared" si="9"/>
        <v>9583.3835646712869</v>
      </c>
      <c r="M58" s="118">
        <f t="shared" si="8"/>
        <v>52994.321064671283</v>
      </c>
      <c r="N58" s="119">
        <f t="shared" si="5"/>
        <v>34546.993630855744</v>
      </c>
    </row>
    <row r="59" spans="1:14" x14ac:dyDescent="0.25">
      <c r="A59" s="108">
        <f t="shared" si="0"/>
        <v>4</v>
      </c>
      <c r="B59" s="108">
        <v>45</v>
      </c>
      <c r="C59" s="108">
        <v>44</v>
      </c>
      <c r="D59" s="109">
        <f t="shared" si="6"/>
        <v>44805</v>
      </c>
      <c r="E59" s="110">
        <f t="shared" si="10"/>
        <v>43410.9375</v>
      </c>
      <c r="F59" s="110">
        <f t="shared" si="1"/>
        <v>0</v>
      </c>
      <c r="G59" s="111">
        <v>0</v>
      </c>
      <c r="H59" s="111">
        <f t="shared" si="2"/>
        <v>43410.9375</v>
      </c>
      <c r="I59" s="111">
        <f t="shared" si="3"/>
        <v>1.549317571515475</v>
      </c>
      <c r="J59" s="111">
        <f t="shared" si="4"/>
        <v>28019.392730140735</v>
      </c>
      <c r="K59" s="111">
        <v>0</v>
      </c>
      <c r="L59" s="108">
        <f t="shared" si="9"/>
        <v>9615.3281765535248</v>
      </c>
      <c r="M59" s="118">
        <f t="shared" si="8"/>
        <v>53026.265676553521</v>
      </c>
      <c r="N59" s="119">
        <f t="shared" si="5"/>
        <v>34225.562693828833</v>
      </c>
    </row>
    <row r="60" spans="1:14" x14ac:dyDescent="0.25">
      <c r="A60" s="108">
        <f t="shared" si="0"/>
        <v>4</v>
      </c>
      <c r="B60" s="108">
        <v>46</v>
      </c>
      <c r="C60" s="108">
        <v>45</v>
      </c>
      <c r="D60" s="109">
        <f>EDATE(D59,1)</f>
        <v>44835</v>
      </c>
      <c r="E60" s="110">
        <f t="shared" si="10"/>
        <v>43410.9375</v>
      </c>
      <c r="F60" s="110">
        <f t="shared" si="1"/>
        <v>0</v>
      </c>
      <c r="G60" s="111">
        <v>0</v>
      </c>
      <c r="H60" s="111">
        <f t="shared" si="2"/>
        <v>43410.9375</v>
      </c>
      <c r="I60" s="111">
        <f t="shared" si="3"/>
        <v>1.5648107472306299</v>
      </c>
      <c r="J60" s="111">
        <f t="shared" si="4"/>
        <v>27741.97300013934</v>
      </c>
      <c r="K60" s="111">
        <v>0</v>
      </c>
      <c r="L60" s="108">
        <f t="shared" si="9"/>
        <v>9647.3792704753705</v>
      </c>
      <c r="M60" s="118">
        <f t="shared" si="8"/>
        <v>53058.316770475372</v>
      </c>
      <c r="N60" s="119">
        <f t="shared" si="5"/>
        <v>33907.178145585269</v>
      </c>
    </row>
    <row r="61" spans="1:14" x14ac:dyDescent="0.25">
      <c r="A61" s="108">
        <f t="shared" si="0"/>
        <v>4</v>
      </c>
      <c r="B61" s="108">
        <v>47</v>
      </c>
      <c r="C61" s="108">
        <v>46</v>
      </c>
      <c r="D61" s="109">
        <f t="shared" si="6"/>
        <v>44866</v>
      </c>
      <c r="E61" s="110">
        <f t="shared" si="10"/>
        <v>43410.9375</v>
      </c>
      <c r="F61" s="110">
        <f t="shared" si="1"/>
        <v>0</v>
      </c>
      <c r="G61" s="111">
        <v>0</v>
      </c>
      <c r="H61" s="111">
        <f t="shared" si="2"/>
        <v>43410.9375</v>
      </c>
      <c r="I61" s="111">
        <f t="shared" si="3"/>
        <v>1.5804588547029363</v>
      </c>
      <c r="J61" s="111">
        <f t="shared" si="4"/>
        <v>27467.300000137959</v>
      </c>
      <c r="K61" s="111">
        <v>0</v>
      </c>
      <c r="L61" s="108">
        <f t="shared" si="9"/>
        <v>9679.5372013769556</v>
      </c>
      <c r="M61" s="118">
        <f t="shared" si="8"/>
        <v>53090.474701376952</v>
      </c>
      <c r="N61" s="119">
        <f t="shared" si="5"/>
        <v>33591.810722181603</v>
      </c>
    </row>
    <row r="62" spans="1:14" ht="15.75" thickBot="1" x14ac:dyDescent="0.3">
      <c r="A62" s="120">
        <f t="shared" si="0"/>
        <v>4</v>
      </c>
      <c r="B62" s="120">
        <v>48</v>
      </c>
      <c r="C62" s="120">
        <v>47</v>
      </c>
      <c r="D62" s="121">
        <f t="shared" si="6"/>
        <v>44896</v>
      </c>
      <c r="E62" s="122">
        <f t="shared" si="10"/>
        <v>43410.9375</v>
      </c>
      <c r="F62" s="122">
        <f t="shared" si="1"/>
        <v>0</v>
      </c>
      <c r="G62" s="123">
        <v>0</v>
      </c>
      <c r="H62" s="123">
        <f t="shared" si="2"/>
        <v>43410.9375</v>
      </c>
      <c r="I62" s="123">
        <f t="shared" si="3"/>
        <v>1.5962634432499652</v>
      </c>
      <c r="J62" s="123">
        <f t="shared" si="4"/>
        <v>27195.346534790067</v>
      </c>
      <c r="K62" s="123">
        <v>0</v>
      </c>
      <c r="L62" s="120">
        <f t="shared" si="9"/>
        <v>9711.8023253815463</v>
      </c>
      <c r="M62" s="124">
        <f t="shared" si="8"/>
        <v>53122.739825381548</v>
      </c>
      <c r="N62" s="125">
        <f t="shared" si="5"/>
        <v>33279.431443486894</v>
      </c>
    </row>
    <row r="63" spans="1:14" x14ac:dyDescent="0.25">
      <c r="A63" s="112">
        <f t="shared" si="0"/>
        <v>5</v>
      </c>
      <c r="B63" s="112">
        <v>49</v>
      </c>
      <c r="C63" s="112">
        <v>48</v>
      </c>
      <c r="D63" s="113">
        <f t="shared" si="6"/>
        <v>44927</v>
      </c>
      <c r="E63" s="114">
        <f t="shared" si="10"/>
        <v>45581.484375</v>
      </c>
      <c r="F63" s="114">
        <f t="shared" si="1"/>
        <v>0</v>
      </c>
      <c r="G63" s="115">
        <v>0</v>
      </c>
      <c r="H63" s="115">
        <f t="shared" si="2"/>
        <v>45581.484375</v>
      </c>
      <c r="I63" s="115">
        <f t="shared" si="3"/>
        <v>1.6122260776824653</v>
      </c>
      <c r="J63" s="115">
        <f t="shared" si="4"/>
        <v>28272.389961910456</v>
      </c>
      <c r="K63" s="115">
        <v>0</v>
      </c>
      <c r="L63" s="112">
        <f t="shared" si="9"/>
        <v>9744.1749997994848</v>
      </c>
      <c r="M63" s="116">
        <f t="shared" si="8"/>
        <v>55325.659374799485</v>
      </c>
      <c r="N63" s="117">
        <f t="shared" si="5"/>
        <v>34316.315894312254</v>
      </c>
    </row>
    <row r="64" spans="1:14" x14ac:dyDescent="0.25">
      <c r="A64" s="108">
        <f t="shared" si="0"/>
        <v>5</v>
      </c>
      <c r="B64" s="108">
        <v>50</v>
      </c>
      <c r="C64" s="108">
        <v>49</v>
      </c>
      <c r="D64" s="109">
        <f t="shared" si="6"/>
        <v>44958</v>
      </c>
      <c r="E64" s="110">
        <f t="shared" si="10"/>
        <v>45581.484375</v>
      </c>
      <c r="F64" s="110">
        <f t="shared" si="1"/>
        <v>0</v>
      </c>
      <c r="G64" s="111">
        <v>0</v>
      </c>
      <c r="H64" s="111">
        <f t="shared" si="2"/>
        <v>45581.484375</v>
      </c>
      <c r="I64" s="111">
        <f t="shared" si="3"/>
        <v>1.6283483384592901</v>
      </c>
      <c r="J64" s="111">
        <f t="shared" si="4"/>
        <v>27992.465308822233</v>
      </c>
      <c r="K64" s="111">
        <v>0</v>
      </c>
      <c r="L64" s="108">
        <f t="shared" si="9"/>
        <v>9776.6555831321512</v>
      </c>
      <c r="M64" s="118">
        <f t="shared" si="8"/>
        <v>55358.139958132153</v>
      </c>
      <c r="N64" s="119">
        <f t="shared" si="5"/>
        <v>33996.497340680122</v>
      </c>
    </row>
    <row r="65" spans="1:14" x14ac:dyDescent="0.25">
      <c r="A65" s="108">
        <f t="shared" si="0"/>
        <v>5</v>
      </c>
      <c r="B65" s="108">
        <v>51</v>
      </c>
      <c r="C65" s="108">
        <v>50</v>
      </c>
      <c r="D65" s="109">
        <f t="shared" si="6"/>
        <v>44986</v>
      </c>
      <c r="E65" s="110">
        <f t="shared" si="10"/>
        <v>45581.484375</v>
      </c>
      <c r="F65" s="110">
        <f t="shared" si="1"/>
        <v>0</v>
      </c>
      <c r="G65" s="111">
        <v>0</v>
      </c>
      <c r="H65" s="111">
        <f t="shared" si="2"/>
        <v>45581.484375</v>
      </c>
      <c r="I65" s="111">
        <f t="shared" si="3"/>
        <v>1.6446318218438831</v>
      </c>
      <c r="J65" s="111">
        <f t="shared" si="4"/>
        <v>27715.312186952702</v>
      </c>
      <c r="K65" s="111">
        <v>0</v>
      </c>
      <c r="L65" s="108">
        <f t="shared" si="9"/>
        <v>9809.2444350759251</v>
      </c>
      <c r="M65" s="118">
        <f t="shared" si="8"/>
        <v>55390.728810075925</v>
      </c>
      <c r="N65" s="119">
        <f t="shared" si="5"/>
        <v>33679.713644342883</v>
      </c>
    </row>
    <row r="66" spans="1:14" x14ac:dyDescent="0.25">
      <c r="A66" s="108">
        <f t="shared" si="0"/>
        <v>5</v>
      </c>
      <c r="B66" s="108">
        <v>52</v>
      </c>
      <c r="C66" s="108">
        <v>51</v>
      </c>
      <c r="D66" s="109">
        <f t="shared" si="6"/>
        <v>45017</v>
      </c>
      <c r="E66" s="110">
        <f t="shared" si="10"/>
        <v>45581.484375</v>
      </c>
      <c r="F66" s="110">
        <f t="shared" si="1"/>
        <v>0</v>
      </c>
      <c r="G66" s="111">
        <v>0</v>
      </c>
      <c r="H66" s="111">
        <f t="shared" si="2"/>
        <v>45581.484375</v>
      </c>
      <c r="I66" s="111">
        <f t="shared" si="3"/>
        <v>1.6610781400623216</v>
      </c>
      <c r="J66" s="111">
        <f t="shared" si="4"/>
        <v>27440.903155398722</v>
      </c>
      <c r="K66" s="111">
        <v>0</v>
      </c>
      <c r="L66" s="108">
        <f t="shared" si="9"/>
        <v>9841.9419165261788</v>
      </c>
      <c r="M66" s="118">
        <f t="shared" si="8"/>
        <v>55423.426291526179</v>
      </c>
      <c r="N66" s="119">
        <f t="shared" si="5"/>
        <v>33365.935626271479</v>
      </c>
    </row>
    <row r="67" spans="1:14" x14ac:dyDescent="0.25">
      <c r="A67" s="108">
        <f t="shared" si="0"/>
        <v>5</v>
      </c>
      <c r="B67" s="108">
        <v>53</v>
      </c>
      <c r="C67" s="108">
        <v>52</v>
      </c>
      <c r="D67" s="109">
        <f t="shared" si="6"/>
        <v>45047</v>
      </c>
      <c r="E67" s="110">
        <f t="shared" si="10"/>
        <v>45581.484375</v>
      </c>
      <c r="F67" s="110">
        <f t="shared" si="1"/>
        <v>0</v>
      </c>
      <c r="G67" s="111">
        <v>0</v>
      </c>
      <c r="H67" s="111">
        <f t="shared" si="2"/>
        <v>45581.484375</v>
      </c>
      <c r="I67" s="111">
        <f t="shared" si="3"/>
        <v>1.6776889214629449</v>
      </c>
      <c r="J67" s="111">
        <f t="shared" si="4"/>
        <v>27169.211044949228</v>
      </c>
      <c r="K67" s="111">
        <v>0</v>
      </c>
      <c r="L67" s="108">
        <f t="shared" si="9"/>
        <v>9874.7483895812675</v>
      </c>
      <c r="M67" s="118">
        <f t="shared" si="8"/>
        <v>55456.232764581269</v>
      </c>
      <c r="N67" s="119">
        <f t="shared" si="5"/>
        <v>33055.134390601706</v>
      </c>
    </row>
    <row r="68" spans="1:14" x14ac:dyDescent="0.25">
      <c r="A68" s="108">
        <f t="shared" si="0"/>
        <v>5</v>
      </c>
      <c r="B68" s="108">
        <v>54</v>
      </c>
      <c r="C68" s="108">
        <v>53</v>
      </c>
      <c r="D68" s="109">
        <f t="shared" si="6"/>
        <v>45078</v>
      </c>
      <c r="E68" s="110">
        <f t="shared" si="10"/>
        <v>45581.484375</v>
      </c>
      <c r="F68" s="110">
        <f t="shared" si="1"/>
        <v>0</v>
      </c>
      <c r="G68" s="111">
        <v>0</v>
      </c>
      <c r="H68" s="111">
        <f t="shared" si="2"/>
        <v>45581.484375</v>
      </c>
      <c r="I68" s="111">
        <f t="shared" si="3"/>
        <v>1.6944658106775741</v>
      </c>
      <c r="J68" s="111">
        <f t="shared" si="4"/>
        <v>26900.208955395279</v>
      </c>
      <c r="K68" s="111">
        <v>0</v>
      </c>
      <c r="L68" s="108">
        <f t="shared" si="9"/>
        <v>9907.6642175465386</v>
      </c>
      <c r="M68" s="118">
        <f t="shared" si="8"/>
        <v>55489.148592546539</v>
      </c>
      <c r="N68" s="119">
        <f t="shared" si="5"/>
        <v>32747.28132186853</v>
      </c>
    </row>
    <row r="69" spans="1:14" x14ac:dyDescent="0.25">
      <c r="A69" s="108">
        <f t="shared" si="0"/>
        <v>5</v>
      </c>
      <c r="B69" s="108">
        <v>55</v>
      </c>
      <c r="C69" s="108">
        <v>54</v>
      </c>
      <c r="D69" s="109">
        <f t="shared" si="6"/>
        <v>45108</v>
      </c>
      <c r="E69" s="110">
        <f t="shared" si="10"/>
        <v>45581.484375</v>
      </c>
      <c r="F69" s="110">
        <f t="shared" si="1"/>
        <v>0</v>
      </c>
      <c r="G69" s="111">
        <v>0</v>
      </c>
      <c r="H69" s="111">
        <f t="shared" si="2"/>
        <v>45581.484375</v>
      </c>
      <c r="I69" s="111">
        <f t="shared" si="3"/>
        <v>1.7114104687843503</v>
      </c>
      <c r="J69" s="111">
        <f t="shared" si="4"/>
        <v>26633.870252866604</v>
      </c>
      <c r="K69" s="111">
        <v>0</v>
      </c>
      <c r="L69" s="108">
        <f t="shared" si="9"/>
        <v>9940.6897649383609</v>
      </c>
      <c r="M69" s="118">
        <f t="shared" si="8"/>
        <v>55522.174139938361</v>
      </c>
      <c r="N69" s="119">
        <f t="shared" si="5"/>
        <v>32442.348082267425</v>
      </c>
    </row>
    <row r="70" spans="1:14" x14ac:dyDescent="0.25">
      <c r="A70" s="108">
        <f t="shared" si="0"/>
        <v>5</v>
      </c>
      <c r="B70" s="108">
        <v>56</v>
      </c>
      <c r="C70" s="108">
        <v>55</v>
      </c>
      <c r="D70" s="109">
        <f t="shared" si="6"/>
        <v>45139</v>
      </c>
      <c r="E70" s="110">
        <f t="shared" si="10"/>
        <v>45581.484375</v>
      </c>
      <c r="F70" s="110">
        <f t="shared" si="1"/>
        <v>0</v>
      </c>
      <c r="G70" s="111">
        <v>0</v>
      </c>
      <c r="H70" s="111">
        <f t="shared" si="2"/>
        <v>45581.484375</v>
      </c>
      <c r="I70" s="111">
        <f t="shared" si="3"/>
        <v>1.7285245734721935</v>
      </c>
      <c r="J70" s="111">
        <f t="shared" si="4"/>
        <v>26370.168567194665</v>
      </c>
      <c r="K70" s="111">
        <v>0</v>
      </c>
      <c r="L70" s="108">
        <f t="shared" si="9"/>
        <v>9973.8253974881554</v>
      </c>
      <c r="M70" s="118">
        <f t="shared" si="8"/>
        <v>55555.309772488152</v>
      </c>
      <c r="N70" s="119">
        <f t="shared" si="5"/>
        <v>32140.306608942672</v>
      </c>
    </row>
    <row r="71" spans="1:14" x14ac:dyDescent="0.25">
      <c r="A71" s="108">
        <f t="shared" si="0"/>
        <v>5</v>
      </c>
      <c r="B71" s="108">
        <v>57</v>
      </c>
      <c r="C71" s="108">
        <v>56</v>
      </c>
      <c r="D71" s="109">
        <f t="shared" si="6"/>
        <v>45170</v>
      </c>
      <c r="E71" s="110">
        <f t="shared" si="10"/>
        <v>45581.484375</v>
      </c>
      <c r="F71" s="110">
        <f t="shared" si="1"/>
        <v>0</v>
      </c>
      <c r="G71" s="111">
        <v>0</v>
      </c>
      <c r="H71" s="111">
        <f t="shared" si="2"/>
        <v>45581.484375</v>
      </c>
      <c r="I71" s="111">
        <f t="shared" si="3"/>
        <v>1.7458098192069158</v>
      </c>
      <c r="J71" s="111">
        <f t="shared" si="4"/>
        <v>26109.077789301642</v>
      </c>
      <c r="K71" s="111">
        <v>0</v>
      </c>
      <c r="L71" s="108">
        <f t="shared" si="9"/>
        <v>10007.07148214645</v>
      </c>
      <c r="M71" s="118">
        <f t="shared" si="8"/>
        <v>55588.55585714645</v>
      </c>
      <c r="N71" s="119">
        <f t="shared" si="5"/>
        <v>31841.12911130214</v>
      </c>
    </row>
    <row r="72" spans="1:14" x14ac:dyDescent="0.25">
      <c r="A72" s="108">
        <f t="shared" si="0"/>
        <v>5</v>
      </c>
      <c r="B72" s="108">
        <v>58</v>
      </c>
      <c r="C72" s="108">
        <v>57</v>
      </c>
      <c r="D72" s="109">
        <f t="shared" si="6"/>
        <v>45200</v>
      </c>
      <c r="E72" s="110">
        <f t="shared" si="10"/>
        <v>45581.484375</v>
      </c>
      <c r="F72" s="110">
        <f t="shared" si="1"/>
        <v>0</v>
      </c>
      <c r="G72" s="111">
        <v>0</v>
      </c>
      <c r="H72" s="111">
        <f t="shared" si="2"/>
        <v>45581.484375</v>
      </c>
      <c r="I72" s="111">
        <f t="shared" si="3"/>
        <v>1.7632679173989851</v>
      </c>
      <c r="J72" s="111">
        <f>H72/I72</f>
        <v>25850.572068615485</v>
      </c>
      <c r="K72" s="111">
        <v>0</v>
      </c>
      <c r="L72" s="108">
        <f t="shared" si="9"/>
        <v>10040.428387086939</v>
      </c>
      <c r="M72" s="118">
        <f t="shared" si="8"/>
        <v>55621.91276208694</v>
      </c>
      <c r="N72" s="119">
        <f t="shared" si="5"/>
        <v>31544.788068358554</v>
      </c>
    </row>
    <row r="73" spans="1:14" x14ac:dyDescent="0.25">
      <c r="A73" s="108">
        <f t="shared" si="0"/>
        <v>5</v>
      </c>
      <c r="B73" s="108">
        <v>59</v>
      </c>
      <c r="C73" s="108">
        <v>58</v>
      </c>
      <c r="D73" s="109">
        <f t="shared" si="6"/>
        <v>45231</v>
      </c>
      <c r="E73" s="110">
        <f t="shared" si="10"/>
        <v>45581.484375</v>
      </c>
      <c r="F73" s="110">
        <f t="shared" si="1"/>
        <v>0</v>
      </c>
      <c r="G73" s="111">
        <v>0</v>
      </c>
      <c r="H73" s="111">
        <f t="shared" si="2"/>
        <v>45581.484375</v>
      </c>
      <c r="I73" s="111">
        <f t="shared" si="3"/>
        <v>1.7809005965729749</v>
      </c>
      <c r="J73" s="111">
        <f t="shared" si="4"/>
        <v>25594.625810510381</v>
      </c>
      <c r="K73" s="111">
        <v>0</v>
      </c>
      <c r="L73" s="108">
        <f t="shared" si="9"/>
        <v>10073.896481710563</v>
      </c>
      <c r="M73" s="118">
        <f t="shared" si="8"/>
        <v>55655.380856710559</v>
      </c>
      <c r="N73" s="119">
        <f t="shared" si="5"/>
        <v>31251.256226096728</v>
      </c>
    </row>
    <row r="74" spans="1:14" ht="15.75" thickBot="1" x14ac:dyDescent="0.3">
      <c r="A74" s="120">
        <f t="shared" si="0"/>
        <v>5</v>
      </c>
      <c r="B74" s="120">
        <v>60</v>
      </c>
      <c r="C74" s="120">
        <v>59</v>
      </c>
      <c r="D74" s="121">
        <f t="shared" si="6"/>
        <v>45261</v>
      </c>
      <c r="E74" s="122">
        <f t="shared" si="10"/>
        <v>45581.484375</v>
      </c>
      <c r="F74" s="122">
        <f t="shared" si="1"/>
        <v>0</v>
      </c>
      <c r="G74" s="123">
        <v>0</v>
      </c>
      <c r="H74" s="123">
        <f t="shared" si="2"/>
        <v>45581.484375</v>
      </c>
      <c r="I74" s="123">
        <f t="shared" si="3"/>
        <v>1.7987096025387042</v>
      </c>
      <c r="J74" s="123">
        <f t="shared" si="4"/>
        <v>25341.213673772661</v>
      </c>
      <c r="K74" s="123">
        <v>0</v>
      </c>
      <c r="L74" s="120">
        <f t="shared" si="9"/>
        <v>10107.476136649599</v>
      </c>
      <c r="M74" s="124">
        <f t="shared" si="8"/>
        <v>55688.960511649595</v>
      </c>
      <c r="N74" s="125">
        <f t="shared" si="5"/>
        <v>30960.506594866692</v>
      </c>
    </row>
    <row r="75" spans="1:14" x14ac:dyDescent="0.25">
      <c r="A75" s="112">
        <f t="shared" si="0"/>
        <v>6</v>
      </c>
      <c r="B75" s="112">
        <v>61</v>
      </c>
      <c r="C75" s="112">
        <v>60</v>
      </c>
      <c r="D75" s="113">
        <f t="shared" si="6"/>
        <v>45292</v>
      </c>
      <c r="E75" s="114">
        <f t="shared" si="10"/>
        <v>47860.55859375</v>
      </c>
      <c r="F75" s="114">
        <f t="shared" si="1"/>
        <v>0</v>
      </c>
      <c r="G75" s="115">
        <v>0</v>
      </c>
      <c r="H75" s="115">
        <f t="shared" ref="H75:H138" si="11">SUM(E75:G75)</f>
        <v>47860.55859375</v>
      </c>
      <c r="I75" s="115">
        <f t="shared" ref="I75:I138" si="12">(1+($B$9/12))^(C75)</f>
        <v>1.8166966985640913</v>
      </c>
      <c r="J75" s="115">
        <f t="shared" ref="J75:J138" si="13">H75/I75</f>
        <v>26344.82609649633</v>
      </c>
      <c r="K75" s="115">
        <v>1</v>
      </c>
      <c r="L75" s="112">
        <f t="shared" si="9"/>
        <v>10141.167723771765</v>
      </c>
      <c r="M75" s="116">
        <f t="shared" ref="M75:M138" si="14">H75+L75</f>
        <v>58001.726317521767</v>
      </c>
      <c r="N75" s="117">
        <f t="shared" ref="N75:N138" si="15">M75/I75</f>
        <v>31927.027975206904</v>
      </c>
    </row>
    <row r="76" spans="1:14" x14ac:dyDescent="0.25">
      <c r="A76" s="108">
        <f t="shared" si="0"/>
        <v>6</v>
      </c>
      <c r="B76" s="108">
        <v>62</v>
      </c>
      <c r="C76" s="108">
        <v>61</v>
      </c>
      <c r="D76" s="109">
        <f t="shared" si="6"/>
        <v>45323</v>
      </c>
      <c r="E76" s="110">
        <f t="shared" si="10"/>
        <v>47860.55859375</v>
      </c>
      <c r="F76" s="110">
        <f t="shared" si="1"/>
        <v>0</v>
      </c>
      <c r="G76" s="111">
        <v>0</v>
      </c>
      <c r="H76" s="111">
        <f t="shared" si="11"/>
        <v>47860.55859375</v>
      </c>
      <c r="I76" s="111">
        <f t="shared" si="12"/>
        <v>1.8348636655497323</v>
      </c>
      <c r="J76" s="111">
        <f t="shared" si="13"/>
        <v>26083.986234154781</v>
      </c>
      <c r="K76" s="111">
        <v>2</v>
      </c>
      <c r="L76" s="108">
        <f t="shared" si="9"/>
        <v>10174.971616184339</v>
      </c>
      <c r="M76" s="118">
        <f t="shared" si="14"/>
        <v>58035.530209934339</v>
      </c>
      <c r="N76" s="119">
        <f t="shared" si="15"/>
        <v>31629.341895844162</v>
      </c>
    </row>
    <row r="77" spans="1:14" x14ac:dyDescent="0.25">
      <c r="A77" s="108">
        <f t="shared" si="0"/>
        <v>6</v>
      </c>
      <c r="B77" s="108">
        <v>63</v>
      </c>
      <c r="C77" s="108">
        <v>62</v>
      </c>
      <c r="D77" s="109">
        <f t="shared" si="6"/>
        <v>45352</v>
      </c>
      <c r="E77" s="110">
        <f t="shared" si="10"/>
        <v>47860.55859375</v>
      </c>
      <c r="F77" s="110">
        <f t="shared" si="1"/>
        <v>0</v>
      </c>
      <c r="G77" s="111">
        <v>0</v>
      </c>
      <c r="H77" s="111">
        <f t="shared" si="11"/>
        <v>47860.55859375</v>
      </c>
      <c r="I77" s="111">
        <f t="shared" si="12"/>
        <v>1.85321230220523</v>
      </c>
      <c r="J77" s="111">
        <f t="shared" si="13"/>
        <v>25825.728944707698</v>
      </c>
      <c r="K77" s="111">
        <v>3</v>
      </c>
      <c r="L77" s="108">
        <f t="shared" si="9"/>
        <v>10208.888188238287</v>
      </c>
      <c r="M77" s="118">
        <f t="shared" si="14"/>
        <v>58069.446781988285</v>
      </c>
      <c r="N77" s="119">
        <f t="shared" si="15"/>
        <v>31334.481598729162</v>
      </c>
    </row>
    <row r="78" spans="1:14" x14ac:dyDescent="0.25">
      <c r="A78" s="108">
        <f t="shared" si="0"/>
        <v>6</v>
      </c>
      <c r="B78" s="108">
        <v>64</v>
      </c>
      <c r="C78" s="108">
        <v>63</v>
      </c>
      <c r="D78" s="109">
        <f t="shared" si="6"/>
        <v>45383</v>
      </c>
      <c r="E78" s="110">
        <f t="shared" si="10"/>
        <v>47860.55859375</v>
      </c>
      <c r="F78" s="110">
        <f t="shared" si="1"/>
        <v>0</v>
      </c>
      <c r="G78" s="111">
        <v>0</v>
      </c>
      <c r="H78" s="111">
        <f t="shared" si="11"/>
        <v>47860.55859375</v>
      </c>
      <c r="I78" s="111">
        <f t="shared" si="12"/>
        <v>1.8717444252272817</v>
      </c>
      <c r="J78" s="111">
        <f t="shared" si="13"/>
        <v>25570.028658126444</v>
      </c>
      <c r="K78" s="111">
        <v>4</v>
      </c>
      <c r="L78" s="108">
        <f t="shared" si="9"/>
        <v>10242.917815532415</v>
      </c>
      <c r="M78" s="118">
        <f t="shared" si="14"/>
        <v>58103.476409282419</v>
      </c>
      <c r="N78" s="119">
        <f t="shared" si="15"/>
        <v>31042.419908491003</v>
      </c>
    </row>
    <row r="79" spans="1:14" x14ac:dyDescent="0.25">
      <c r="A79" s="108">
        <f t="shared" si="0"/>
        <v>6</v>
      </c>
      <c r="B79" s="108">
        <v>65</v>
      </c>
      <c r="C79" s="108">
        <v>64</v>
      </c>
      <c r="D79" s="109">
        <f t="shared" si="6"/>
        <v>45413</v>
      </c>
      <c r="E79" s="110">
        <f t="shared" si="10"/>
        <v>47860.55859375</v>
      </c>
      <c r="F79" s="110">
        <f t="shared" si="1"/>
        <v>0</v>
      </c>
      <c r="G79" s="111">
        <v>0</v>
      </c>
      <c r="H79" s="111">
        <f t="shared" si="11"/>
        <v>47860.55859375</v>
      </c>
      <c r="I79" s="111">
        <f t="shared" si="12"/>
        <v>1.890461869479555</v>
      </c>
      <c r="J79" s="111">
        <f t="shared" si="13"/>
        <v>25316.860057550926</v>
      </c>
      <c r="K79" s="111">
        <v>5</v>
      </c>
      <c r="L79" s="108">
        <f t="shared" si="9"/>
        <v>10277.060874917524</v>
      </c>
      <c r="M79" s="118">
        <f t="shared" si="14"/>
        <v>58137.619468667523</v>
      </c>
      <c r="N79" s="119">
        <f t="shared" si="15"/>
        <v>30753.12991352364</v>
      </c>
    </row>
    <row r="80" spans="1:14" x14ac:dyDescent="0.25">
      <c r="A80" s="108">
        <f t="shared" ref="A80:A143" si="16">ROUNDUP(B80/12,0)</f>
        <v>6</v>
      </c>
      <c r="B80" s="108">
        <v>66</v>
      </c>
      <c r="C80" s="108">
        <v>65</v>
      </c>
      <c r="D80" s="109">
        <f t="shared" si="6"/>
        <v>45444</v>
      </c>
      <c r="E80" s="110">
        <f t="shared" si="10"/>
        <v>47860.55859375</v>
      </c>
      <c r="F80" s="110">
        <f t="shared" ref="F80:F143" si="17">IF($B$6&gt;C80,-E80,0)</f>
        <v>0</v>
      </c>
      <c r="G80" s="111">
        <v>0</v>
      </c>
      <c r="H80" s="111">
        <f t="shared" si="11"/>
        <v>47860.55859375</v>
      </c>
      <c r="I80" s="111">
        <f t="shared" si="12"/>
        <v>1.9093664881743506</v>
      </c>
      <c r="J80" s="111">
        <f t="shared" si="13"/>
        <v>25066.198076783094</v>
      </c>
      <c r="K80" s="111">
        <v>6</v>
      </c>
      <c r="L80" s="108">
        <f t="shared" si="9"/>
        <v>10311.317744500584</v>
      </c>
      <c r="M80" s="118">
        <f t="shared" si="14"/>
        <v>58171.876338250586</v>
      </c>
      <c r="N80" s="119">
        <f t="shared" si="15"/>
        <v>30466.584963409456</v>
      </c>
    </row>
    <row r="81" spans="1:14" x14ac:dyDescent="0.25">
      <c r="A81" s="108">
        <f t="shared" si="16"/>
        <v>6</v>
      </c>
      <c r="B81" s="108">
        <v>67</v>
      </c>
      <c r="C81" s="108">
        <v>66</v>
      </c>
      <c r="D81" s="109">
        <f t="shared" ref="D81:D144" si="18">EDATE(D80,1)</f>
        <v>45474</v>
      </c>
      <c r="E81" s="110">
        <f t="shared" si="10"/>
        <v>47860.55859375</v>
      </c>
      <c r="F81" s="110">
        <f t="shared" si="17"/>
        <v>0</v>
      </c>
      <c r="G81" s="111">
        <v>0</v>
      </c>
      <c r="H81" s="111">
        <f t="shared" si="11"/>
        <v>47860.55859375</v>
      </c>
      <c r="I81" s="111">
        <f t="shared" si="12"/>
        <v>1.9284601530560941</v>
      </c>
      <c r="J81" s="111">
        <f t="shared" si="13"/>
        <v>24818.017897805046</v>
      </c>
      <c r="K81" s="111">
        <v>7</v>
      </c>
      <c r="L81" s="108">
        <f t="shared" si="9"/>
        <v>10345.68880364892</v>
      </c>
      <c r="M81" s="118">
        <f t="shared" si="14"/>
        <v>58206.247397398918</v>
      </c>
      <c r="N81" s="119">
        <f t="shared" si="15"/>
        <v>30182.758666367863</v>
      </c>
    </row>
    <row r="82" spans="1:14" x14ac:dyDescent="0.25">
      <c r="A82" s="108">
        <f t="shared" si="16"/>
        <v>6</v>
      </c>
      <c r="B82" s="108">
        <v>68</v>
      </c>
      <c r="C82" s="108">
        <v>67</v>
      </c>
      <c r="D82" s="109">
        <f t="shared" si="18"/>
        <v>45505</v>
      </c>
      <c r="E82" s="110">
        <f t="shared" si="10"/>
        <v>47860.55859375</v>
      </c>
      <c r="F82" s="110">
        <f t="shared" si="17"/>
        <v>0</v>
      </c>
      <c r="G82" s="111">
        <v>0</v>
      </c>
      <c r="H82" s="111">
        <f t="shared" si="11"/>
        <v>47860.55859375</v>
      </c>
      <c r="I82" s="111">
        <f t="shared" si="12"/>
        <v>1.9477447545866549</v>
      </c>
      <c r="J82" s="111">
        <f t="shared" si="13"/>
        <v>24572.294948321829</v>
      </c>
      <c r="K82" s="111">
        <v>8</v>
      </c>
      <c r="L82" s="108">
        <f t="shared" ref="L82:L145" si="19">L81*(1+$B$12/12)</f>
        <v>10380.174432994418</v>
      </c>
      <c r="M82" s="118">
        <f t="shared" si="14"/>
        <v>58240.733026744419</v>
      </c>
      <c r="N82" s="119">
        <f t="shared" si="15"/>
        <v>29901.624886729118</v>
      </c>
    </row>
    <row r="83" spans="1:14" x14ac:dyDescent="0.25">
      <c r="A83" s="108">
        <f t="shared" si="16"/>
        <v>6</v>
      </c>
      <c r="B83" s="108">
        <v>69</v>
      </c>
      <c r="C83" s="108">
        <v>68</v>
      </c>
      <c r="D83" s="109">
        <f t="shared" si="18"/>
        <v>45536</v>
      </c>
      <c r="E83" s="110">
        <f t="shared" si="10"/>
        <v>47860.55859375</v>
      </c>
      <c r="F83" s="110">
        <f t="shared" si="17"/>
        <v>0</v>
      </c>
      <c r="G83" s="111">
        <v>0</v>
      </c>
      <c r="H83" s="111">
        <f t="shared" si="11"/>
        <v>47860.55859375</v>
      </c>
      <c r="I83" s="111">
        <f t="shared" si="12"/>
        <v>1.9672222021325216</v>
      </c>
      <c r="J83" s="111">
        <f t="shared" si="13"/>
        <v>24329.004899328542</v>
      </c>
      <c r="K83" s="111">
        <v>9</v>
      </c>
      <c r="L83" s="108">
        <f t="shared" si="19"/>
        <v>10414.775014437733</v>
      </c>
      <c r="M83" s="118">
        <f t="shared" si="14"/>
        <v>58275.333608187735</v>
      </c>
      <c r="N83" s="119">
        <f t="shared" si="15"/>
        <v>29623.157742432813</v>
      </c>
    </row>
    <row r="84" spans="1:14" x14ac:dyDescent="0.25">
      <c r="A84" s="108">
        <f t="shared" si="16"/>
        <v>6</v>
      </c>
      <c r="B84" s="108">
        <v>70</v>
      </c>
      <c r="C84" s="108">
        <v>69</v>
      </c>
      <c r="D84" s="109">
        <f t="shared" si="18"/>
        <v>45566</v>
      </c>
      <c r="E84" s="110">
        <f t="shared" si="10"/>
        <v>47860.55859375</v>
      </c>
      <c r="F84" s="110">
        <f t="shared" si="17"/>
        <v>0</v>
      </c>
      <c r="G84" s="111">
        <v>0</v>
      </c>
      <c r="H84" s="111">
        <f t="shared" si="11"/>
        <v>47860.55859375</v>
      </c>
      <c r="I84" s="111">
        <f t="shared" si="12"/>
        <v>1.9868944241538466</v>
      </c>
      <c r="J84" s="111">
        <f t="shared" si="13"/>
        <v>24088.123662701528</v>
      </c>
      <c r="K84" s="111">
        <v>10</v>
      </c>
      <c r="L84" s="108">
        <f t="shared" si="19"/>
        <v>10449.490931152526</v>
      </c>
      <c r="M84" s="118">
        <f t="shared" si="14"/>
        <v>58310.049524902526</v>
      </c>
      <c r="N84" s="119">
        <f t="shared" si="15"/>
        <v>29347.331602550985</v>
      </c>
    </row>
    <row r="85" spans="1:14" x14ac:dyDescent="0.25">
      <c r="A85" s="108">
        <f t="shared" si="16"/>
        <v>6</v>
      </c>
      <c r="B85" s="108">
        <v>71</v>
      </c>
      <c r="C85" s="108">
        <v>70</v>
      </c>
      <c r="D85" s="109">
        <f t="shared" si="18"/>
        <v>45597</v>
      </c>
      <c r="E85" s="110">
        <f t="shared" si="10"/>
        <v>47860.55859375</v>
      </c>
      <c r="F85" s="110">
        <f t="shared" si="17"/>
        <v>0</v>
      </c>
      <c r="G85" s="111">
        <v>0</v>
      </c>
      <c r="H85" s="111">
        <f t="shared" si="11"/>
        <v>47860.55859375</v>
      </c>
      <c r="I85" s="111">
        <f t="shared" si="12"/>
        <v>2.0067633683953856</v>
      </c>
      <c r="J85" s="111">
        <f t="shared" si="13"/>
        <v>23849.627388813387</v>
      </c>
      <c r="K85" s="111">
        <v>11</v>
      </c>
      <c r="L85" s="108">
        <f t="shared" si="19"/>
        <v>10484.322567589703</v>
      </c>
      <c r="M85" s="118">
        <f t="shared" si="14"/>
        <v>58344.881161339705</v>
      </c>
      <c r="N85" s="119">
        <f t="shared" si="15"/>
        <v>29074.121084835457</v>
      </c>
    </row>
    <row r="86" spans="1:14" ht="15.75" thickBot="1" x14ac:dyDescent="0.3">
      <c r="A86" s="120">
        <f t="shared" si="16"/>
        <v>6</v>
      </c>
      <c r="B86" s="120">
        <v>72</v>
      </c>
      <c r="C86" s="120">
        <v>71</v>
      </c>
      <c r="D86" s="121">
        <f t="shared" si="18"/>
        <v>45627</v>
      </c>
      <c r="E86" s="122">
        <f t="shared" si="10"/>
        <v>47860.55859375</v>
      </c>
      <c r="F86" s="122">
        <f t="shared" si="17"/>
        <v>0</v>
      </c>
      <c r="G86" s="123">
        <v>0</v>
      </c>
      <c r="H86" s="123">
        <f t="shared" si="11"/>
        <v>47860.55859375</v>
      </c>
      <c r="I86" s="123">
        <f t="shared" si="12"/>
        <v>2.0268310020793385</v>
      </c>
      <c r="J86" s="123">
        <f t="shared" si="13"/>
        <v>23613.492464171683</v>
      </c>
      <c r="K86" s="123">
        <v>12</v>
      </c>
      <c r="L86" s="120">
        <f t="shared" si="19"/>
        <v>10519.27030948167</v>
      </c>
      <c r="M86" s="124">
        <f t="shared" si="14"/>
        <v>58379.828903231668</v>
      </c>
      <c r="N86" s="125">
        <f t="shared" si="15"/>
        <v>28803.501053289317</v>
      </c>
    </row>
    <row r="87" spans="1:14" x14ac:dyDescent="0.25">
      <c r="A87" s="112">
        <f t="shared" si="16"/>
        <v>7</v>
      </c>
      <c r="B87" s="112">
        <v>73</v>
      </c>
      <c r="C87" s="112">
        <v>72</v>
      </c>
      <c r="D87" s="113">
        <f t="shared" si="18"/>
        <v>45658</v>
      </c>
      <c r="E87" s="114">
        <f t="shared" si="10"/>
        <v>50253.586523437501</v>
      </c>
      <c r="F87" s="114">
        <f t="shared" si="17"/>
        <v>0</v>
      </c>
      <c r="G87" s="115">
        <v>0</v>
      </c>
      <c r="H87" s="115">
        <f t="shared" si="11"/>
        <v>50253.586523437501</v>
      </c>
      <c r="I87" s="115">
        <f t="shared" si="12"/>
        <v>2.0470993121001326</v>
      </c>
      <c r="J87" s="115">
        <f t="shared" si="13"/>
        <v>24548.680284534908</v>
      </c>
      <c r="K87" s="115">
        <v>13</v>
      </c>
      <c r="L87" s="112">
        <f t="shared" si="19"/>
        <v>10554.334543846609</v>
      </c>
      <c r="M87" s="116">
        <f t="shared" si="14"/>
        <v>60807.921067284115</v>
      </c>
      <c r="N87" s="117">
        <f t="shared" si="15"/>
        <v>29704.431391216123</v>
      </c>
    </row>
    <row r="88" spans="1:14" x14ac:dyDescent="0.25">
      <c r="A88" s="108">
        <f t="shared" si="16"/>
        <v>7</v>
      </c>
      <c r="B88" s="108">
        <v>74</v>
      </c>
      <c r="C88" s="108">
        <v>73</v>
      </c>
      <c r="D88" s="109">
        <f t="shared" si="18"/>
        <v>45689</v>
      </c>
      <c r="E88" s="110">
        <f t="shared" si="10"/>
        <v>50253.586523437501</v>
      </c>
      <c r="F88" s="110">
        <f t="shared" si="17"/>
        <v>0</v>
      </c>
      <c r="G88" s="111">
        <v>0</v>
      </c>
      <c r="H88" s="111">
        <f t="shared" si="11"/>
        <v>50253.586523437501</v>
      </c>
      <c r="I88" s="111">
        <f t="shared" si="12"/>
        <v>2.0675703052211341</v>
      </c>
      <c r="J88" s="111">
        <f t="shared" si="13"/>
        <v>24305.624044093969</v>
      </c>
      <c r="K88" s="111">
        <v>14</v>
      </c>
      <c r="L88" s="108">
        <f t="shared" si="19"/>
        <v>10589.515658992766</v>
      </c>
      <c r="M88" s="118">
        <f t="shared" si="14"/>
        <v>60843.102182430266</v>
      </c>
      <c r="N88" s="119">
        <f t="shared" si="15"/>
        <v>29427.343790335042</v>
      </c>
    </row>
    <row r="89" spans="1:14" x14ac:dyDescent="0.25">
      <c r="A89" s="108">
        <f t="shared" si="16"/>
        <v>7</v>
      </c>
      <c r="B89" s="108">
        <v>75</v>
      </c>
      <c r="C89" s="108">
        <v>74</v>
      </c>
      <c r="D89" s="109">
        <f t="shared" si="18"/>
        <v>45717</v>
      </c>
      <c r="E89" s="110">
        <f t="shared" si="10"/>
        <v>50253.586523437501</v>
      </c>
      <c r="F89" s="110">
        <f t="shared" si="17"/>
        <v>0</v>
      </c>
      <c r="G89" s="111">
        <v>0</v>
      </c>
      <c r="H89" s="111">
        <f t="shared" si="11"/>
        <v>50253.586523437501</v>
      </c>
      <c r="I89" s="111">
        <f t="shared" si="12"/>
        <v>2.0882460082733454</v>
      </c>
      <c r="J89" s="111">
        <f t="shared" si="13"/>
        <v>24064.974301083137</v>
      </c>
      <c r="K89" s="111">
        <v>15</v>
      </c>
      <c r="L89" s="108">
        <f t="shared" si="19"/>
        <v>10624.814044522744</v>
      </c>
      <c r="M89" s="118">
        <f t="shared" si="14"/>
        <v>60878.400567960241</v>
      </c>
      <c r="N89" s="119">
        <f t="shared" si="15"/>
        <v>29152.88731632592</v>
      </c>
    </row>
    <row r="90" spans="1:14" x14ac:dyDescent="0.25">
      <c r="A90" s="108">
        <f t="shared" si="16"/>
        <v>7</v>
      </c>
      <c r="B90" s="108">
        <v>76</v>
      </c>
      <c r="C90" s="108">
        <v>75</v>
      </c>
      <c r="D90" s="109">
        <f t="shared" si="18"/>
        <v>45748</v>
      </c>
      <c r="E90" s="110">
        <f t="shared" si="10"/>
        <v>50253.586523437501</v>
      </c>
      <c r="F90" s="110">
        <f t="shared" si="17"/>
        <v>0</v>
      </c>
      <c r="G90" s="111">
        <v>0</v>
      </c>
      <c r="H90" s="111">
        <f t="shared" si="11"/>
        <v>50253.586523437501</v>
      </c>
      <c r="I90" s="111">
        <f t="shared" si="12"/>
        <v>2.1091284683560785</v>
      </c>
      <c r="J90" s="111">
        <f t="shared" si="13"/>
        <v>23826.707228795189</v>
      </c>
      <c r="K90" s="111">
        <v>16</v>
      </c>
      <c r="L90" s="108">
        <f t="shared" si="19"/>
        <v>10660.23009133782</v>
      </c>
      <c r="M90" s="118">
        <f t="shared" si="14"/>
        <v>60913.816614775322</v>
      </c>
      <c r="N90" s="119">
        <f t="shared" si="15"/>
        <v>28881.036659778947</v>
      </c>
    </row>
    <row r="91" spans="1:14" x14ac:dyDescent="0.25">
      <c r="A91" s="108">
        <f t="shared" si="16"/>
        <v>7</v>
      </c>
      <c r="B91" s="108">
        <v>77</v>
      </c>
      <c r="C91" s="108">
        <v>76</v>
      </c>
      <c r="D91" s="109">
        <f t="shared" si="18"/>
        <v>45778</v>
      </c>
      <c r="E91" s="110">
        <f t="shared" si="10"/>
        <v>50253.586523437501</v>
      </c>
      <c r="F91" s="110">
        <f t="shared" si="17"/>
        <v>0</v>
      </c>
      <c r="G91" s="111">
        <v>0</v>
      </c>
      <c r="H91" s="111">
        <f t="shared" si="11"/>
        <v>50253.586523437501</v>
      </c>
      <c r="I91" s="111">
        <f t="shared" si="12"/>
        <v>2.1302197530396394</v>
      </c>
      <c r="J91" s="111">
        <f t="shared" si="13"/>
        <v>23590.799236430881</v>
      </c>
      <c r="K91" s="111">
        <v>17</v>
      </c>
      <c r="L91" s="108">
        <f t="shared" si="19"/>
        <v>10695.76419164228</v>
      </c>
      <c r="M91" s="118">
        <f t="shared" si="14"/>
        <v>60949.350715079781</v>
      </c>
      <c r="N91" s="119">
        <f t="shared" si="15"/>
        <v>28611.766756979101</v>
      </c>
    </row>
    <row r="92" spans="1:14" x14ac:dyDescent="0.25">
      <c r="A92" s="108">
        <f t="shared" si="16"/>
        <v>7</v>
      </c>
      <c r="B92" s="108">
        <v>78</v>
      </c>
      <c r="C92" s="108">
        <v>77</v>
      </c>
      <c r="D92" s="109">
        <f t="shared" si="18"/>
        <v>45809</v>
      </c>
      <c r="E92" s="110">
        <f t="shared" ref="E92:E155" si="20">E80*(1+$B$8)</f>
        <v>50253.586523437501</v>
      </c>
      <c r="F92" s="110">
        <f t="shared" si="17"/>
        <v>0</v>
      </c>
      <c r="G92" s="111">
        <v>0</v>
      </c>
      <c r="H92" s="111">
        <f t="shared" si="11"/>
        <v>50253.586523437501</v>
      </c>
      <c r="I92" s="111">
        <f t="shared" si="12"/>
        <v>2.1515219505700358</v>
      </c>
      <c r="J92" s="111">
        <f t="shared" si="13"/>
        <v>23357.226966763246</v>
      </c>
      <c r="K92" s="111">
        <v>18</v>
      </c>
      <c r="L92" s="108">
        <f t="shared" si="19"/>
        <v>10731.416738947755</v>
      </c>
      <c r="M92" s="118">
        <f t="shared" si="14"/>
        <v>60985.00326238526</v>
      </c>
      <c r="N92" s="119">
        <f t="shared" si="15"/>
        <v>28345.052787505869</v>
      </c>
    </row>
    <row r="93" spans="1:14" x14ac:dyDescent="0.25">
      <c r="A93" s="108">
        <f t="shared" si="16"/>
        <v>7</v>
      </c>
      <c r="B93" s="108">
        <v>79</v>
      </c>
      <c r="C93" s="108">
        <v>78</v>
      </c>
      <c r="D93" s="109">
        <f t="shared" si="18"/>
        <v>45839</v>
      </c>
      <c r="E93" s="110">
        <f t="shared" si="20"/>
        <v>50253.586523437501</v>
      </c>
      <c r="F93" s="110">
        <f t="shared" si="17"/>
        <v>0</v>
      </c>
      <c r="G93" s="111">
        <v>0</v>
      </c>
      <c r="H93" s="111">
        <f t="shared" si="11"/>
        <v>50253.586523437501</v>
      </c>
      <c r="I93" s="111">
        <f t="shared" si="12"/>
        <v>2.1730371700757365</v>
      </c>
      <c r="J93" s="111">
        <f t="shared" si="13"/>
        <v>23125.967293824993</v>
      </c>
      <c r="K93" s="111">
        <v>19</v>
      </c>
      <c r="L93" s="108">
        <f t="shared" si="19"/>
        <v>10767.188128077581</v>
      </c>
      <c r="M93" s="118">
        <f t="shared" si="14"/>
        <v>61020.774651515079</v>
      </c>
      <c r="N93" s="119">
        <f t="shared" si="15"/>
        <v>28080.870171856441</v>
      </c>
    </row>
    <row r="94" spans="1:14" x14ac:dyDescent="0.25">
      <c r="A94" s="108">
        <f t="shared" si="16"/>
        <v>7</v>
      </c>
      <c r="B94" s="108">
        <v>80</v>
      </c>
      <c r="C94" s="108">
        <v>79</v>
      </c>
      <c r="D94" s="109">
        <f t="shared" si="18"/>
        <v>45870</v>
      </c>
      <c r="E94" s="110">
        <f t="shared" si="20"/>
        <v>50253.586523437501</v>
      </c>
      <c r="F94" s="110">
        <f t="shared" si="17"/>
        <v>0</v>
      </c>
      <c r="G94" s="111">
        <v>0</v>
      </c>
      <c r="H94" s="111">
        <f t="shared" si="11"/>
        <v>50253.586523437501</v>
      </c>
      <c r="I94" s="111">
        <f t="shared" si="12"/>
        <v>2.1947675417764931</v>
      </c>
      <c r="J94" s="111">
        <f t="shared" si="13"/>
        <v>22896.997320618812</v>
      </c>
      <c r="K94" s="111">
        <v>20</v>
      </c>
      <c r="L94" s="108">
        <f t="shared" si="19"/>
        <v>10803.078755171175</v>
      </c>
      <c r="M94" s="118">
        <f t="shared" si="14"/>
        <v>61056.665278608678</v>
      </c>
      <c r="N94" s="119">
        <f t="shared" si="15"/>
        <v>27819.194569092302</v>
      </c>
    </row>
    <row r="95" spans="1:14" x14ac:dyDescent="0.25">
      <c r="A95" s="108">
        <f t="shared" si="16"/>
        <v>7</v>
      </c>
      <c r="B95" s="108">
        <v>81</v>
      </c>
      <c r="C95" s="108">
        <v>80</v>
      </c>
      <c r="D95" s="109">
        <f t="shared" si="18"/>
        <v>45901</v>
      </c>
      <c r="E95" s="110">
        <f t="shared" si="20"/>
        <v>50253.586523437501</v>
      </c>
      <c r="F95" s="110">
        <f t="shared" si="17"/>
        <v>0</v>
      </c>
      <c r="G95" s="111">
        <v>0</v>
      </c>
      <c r="H95" s="111">
        <f t="shared" si="11"/>
        <v>50253.586523437501</v>
      </c>
      <c r="I95" s="111">
        <f t="shared" si="12"/>
        <v>2.2167152171942588</v>
      </c>
      <c r="J95" s="111">
        <f t="shared" si="13"/>
        <v>22670.294376850303</v>
      </c>
      <c r="K95" s="111">
        <v>21</v>
      </c>
      <c r="L95" s="108">
        <f t="shared" si="19"/>
        <v>10839.089017688413</v>
      </c>
      <c r="M95" s="118">
        <f t="shared" si="14"/>
        <v>61092.675541125915</v>
      </c>
      <c r="N95" s="119">
        <f t="shared" si="15"/>
        <v>27560.001874508784</v>
      </c>
    </row>
    <row r="96" spans="1:14" x14ac:dyDescent="0.25">
      <c r="A96" s="108">
        <f t="shared" si="16"/>
        <v>7</v>
      </c>
      <c r="B96" s="108">
        <v>82</v>
      </c>
      <c r="C96" s="108">
        <v>81</v>
      </c>
      <c r="D96" s="109">
        <f t="shared" si="18"/>
        <v>45931</v>
      </c>
      <c r="E96" s="110">
        <f t="shared" si="20"/>
        <v>50253.586523437501</v>
      </c>
      <c r="F96" s="110">
        <f t="shared" si="17"/>
        <v>0</v>
      </c>
      <c r="G96" s="111">
        <v>0</v>
      </c>
      <c r="H96" s="111">
        <f t="shared" si="11"/>
        <v>50253.586523437501</v>
      </c>
      <c r="I96" s="111">
        <f t="shared" si="12"/>
        <v>2.2388823693662014</v>
      </c>
      <c r="J96" s="111">
        <f t="shared" si="13"/>
        <v>22445.836016683468</v>
      </c>
      <c r="K96" s="111">
        <v>22</v>
      </c>
      <c r="L96" s="108">
        <f t="shared" si="19"/>
        <v>10875.219314414042</v>
      </c>
      <c r="M96" s="118">
        <f t="shared" si="14"/>
        <v>61128.805837851542</v>
      </c>
      <c r="N96" s="119">
        <f t="shared" si="15"/>
        <v>27303.268217327699</v>
      </c>
    </row>
    <row r="97" spans="1:14" x14ac:dyDescent="0.25">
      <c r="A97" s="108">
        <f t="shared" si="16"/>
        <v>7</v>
      </c>
      <c r="B97" s="108">
        <v>83</v>
      </c>
      <c r="C97" s="108">
        <v>82</v>
      </c>
      <c r="D97" s="109">
        <f t="shared" si="18"/>
        <v>45962</v>
      </c>
      <c r="E97" s="110">
        <f t="shared" si="20"/>
        <v>50253.586523437501</v>
      </c>
      <c r="F97" s="110">
        <f t="shared" si="17"/>
        <v>0</v>
      </c>
      <c r="G97" s="111">
        <v>0</v>
      </c>
      <c r="H97" s="111">
        <f t="shared" si="11"/>
        <v>50253.586523437501</v>
      </c>
      <c r="I97" s="111">
        <f t="shared" si="12"/>
        <v>2.2612711930598639</v>
      </c>
      <c r="J97" s="111">
        <f t="shared" si="13"/>
        <v>22223.600016518281</v>
      </c>
      <c r="K97" s="111">
        <v>23</v>
      </c>
      <c r="L97" s="108">
        <f t="shared" si="19"/>
        <v>10911.470045462089</v>
      </c>
      <c r="M97" s="118">
        <f t="shared" si="14"/>
        <v>61165.056568899592</v>
      </c>
      <c r="N97" s="119">
        <f t="shared" si="15"/>
        <v>27048.969958412385</v>
      </c>
    </row>
    <row r="98" spans="1:14" ht="15.75" thickBot="1" x14ac:dyDescent="0.3">
      <c r="A98" s="120">
        <f t="shared" si="16"/>
        <v>7</v>
      </c>
      <c r="B98" s="120">
        <v>84</v>
      </c>
      <c r="C98" s="120">
        <v>83</v>
      </c>
      <c r="D98" s="121">
        <f t="shared" si="18"/>
        <v>45992</v>
      </c>
      <c r="E98" s="122">
        <f t="shared" si="20"/>
        <v>50253.586523437501</v>
      </c>
      <c r="F98" s="122">
        <f t="shared" si="17"/>
        <v>0</v>
      </c>
      <c r="G98" s="123">
        <v>0</v>
      </c>
      <c r="H98" s="123">
        <f t="shared" si="11"/>
        <v>50253.586523437501</v>
      </c>
      <c r="I98" s="123">
        <f t="shared" si="12"/>
        <v>2.283883904990462</v>
      </c>
      <c r="J98" s="123">
        <f t="shared" si="13"/>
        <v>22003.564372790381</v>
      </c>
      <c r="K98" s="123">
        <v>24</v>
      </c>
      <c r="L98" s="120">
        <f t="shared" si="19"/>
        <v>10947.841612280297</v>
      </c>
      <c r="M98" s="124">
        <f t="shared" si="14"/>
        <v>61201.428135717797</v>
      </c>
      <c r="N98" s="125">
        <f t="shared" si="15"/>
        <v>26797.083688005318</v>
      </c>
    </row>
    <row r="99" spans="1:14" x14ac:dyDescent="0.25">
      <c r="A99" s="112">
        <f t="shared" si="16"/>
        <v>8</v>
      </c>
      <c r="B99" s="112">
        <v>85</v>
      </c>
      <c r="C99" s="112">
        <v>84</v>
      </c>
      <c r="D99" s="113">
        <f t="shared" si="18"/>
        <v>46023</v>
      </c>
      <c r="E99" s="114">
        <f t="shared" si="20"/>
        <v>52766.265849609379</v>
      </c>
      <c r="F99" s="114">
        <f t="shared" si="17"/>
        <v>0</v>
      </c>
      <c r="G99" s="115">
        <v>0</v>
      </c>
      <c r="H99" s="115">
        <f t="shared" si="11"/>
        <v>52766.265849609379</v>
      </c>
      <c r="I99" s="115">
        <f t="shared" si="12"/>
        <v>2.3067227440403668</v>
      </c>
      <c r="J99" s="115">
        <f t="shared" si="13"/>
        <v>22874.992664782079</v>
      </c>
      <c r="K99" s="115">
        <v>25</v>
      </c>
      <c r="L99" s="112">
        <f t="shared" si="19"/>
        <v>10984.334417654565</v>
      </c>
      <c r="M99" s="116">
        <f t="shared" si="14"/>
        <v>63750.600267263944</v>
      </c>
      <c r="N99" s="117">
        <f t="shared" si="15"/>
        <v>27636.871588477446</v>
      </c>
    </row>
    <row r="100" spans="1:14" x14ac:dyDescent="0.25">
      <c r="A100" s="108">
        <f t="shared" si="16"/>
        <v>8</v>
      </c>
      <c r="B100" s="108">
        <v>86</v>
      </c>
      <c r="C100" s="108">
        <v>85</v>
      </c>
      <c r="D100" s="109">
        <f t="shared" si="18"/>
        <v>46054</v>
      </c>
      <c r="E100" s="110">
        <f t="shared" si="20"/>
        <v>52766.265849609379</v>
      </c>
      <c r="F100" s="110">
        <f t="shared" si="17"/>
        <v>0</v>
      </c>
      <c r="G100" s="111">
        <v>0</v>
      </c>
      <c r="H100" s="111">
        <f t="shared" si="11"/>
        <v>52766.265849609379</v>
      </c>
      <c r="I100" s="111">
        <f t="shared" si="12"/>
        <v>2.3297899714807699</v>
      </c>
      <c r="J100" s="111">
        <f t="shared" si="13"/>
        <v>22648.507588893153</v>
      </c>
      <c r="K100" s="111">
        <v>26</v>
      </c>
      <c r="L100" s="108">
        <f t="shared" si="19"/>
        <v>11020.948865713415</v>
      </c>
      <c r="M100" s="118">
        <f t="shared" si="14"/>
        <v>63787.214715322792</v>
      </c>
      <c r="N100" s="119">
        <f t="shared" si="15"/>
        <v>27378.954968537724</v>
      </c>
    </row>
    <row r="101" spans="1:14" x14ac:dyDescent="0.25">
      <c r="A101" s="108">
        <f t="shared" si="16"/>
        <v>8</v>
      </c>
      <c r="B101" s="108">
        <v>87</v>
      </c>
      <c r="C101" s="108">
        <v>86</v>
      </c>
      <c r="D101" s="109">
        <f t="shared" si="18"/>
        <v>46082</v>
      </c>
      <c r="E101" s="110">
        <f t="shared" si="20"/>
        <v>52766.265849609379</v>
      </c>
      <c r="F101" s="110">
        <f t="shared" si="17"/>
        <v>0</v>
      </c>
      <c r="G101" s="111">
        <v>0</v>
      </c>
      <c r="H101" s="111">
        <f t="shared" si="11"/>
        <v>52766.265849609379</v>
      </c>
      <c r="I101" s="111">
        <f t="shared" si="12"/>
        <v>2.3530878711955783</v>
      </c>
      <c r="J101" s="111">
        <f t="shared" si="13"/>
        <v>22424.264939498164</v>
      </c>
      <c r="K101" s="111">
        <v>27</v>
      </c>
      <c r="L101" s="108">
        <f t="shared" si="19"/>
        <v>11057.685361932461</v>
      </c>
      <c r="M101" s="118">
        <f t="shared" si="14"/>
        <v>63823.95121154184</v>
      </c>
      <c r="N101" s="119">
        <f t="shared" si="15"/>
        <v>27123.488244029573</v>
      </c>
    </row>
    <row r="102" spans="1:14" x14ac:dyDescent="0.25">
      <c r="A102" s="108">
        <f t="shared" si="16"/>
        <v>8</v>
      </c>
      <c r="B102" s="108">
        <v>88</v>
      </c>
      <c r="C102" s="108">
        <v>87</v>
      </c>
      <c r="D102" s="109">
        <f t="shared" si="18"/>
        <v>46113</v>
      </c>
      <c r="E102" s="110">
        <f t="shared" si="20"/>
        <v>52766.265849609379</v>
      </c>
      <c r="F102" s="110">
        <f t="shared" si="17"/>
        <v>0</v>
      </c>
      <c r="G102" s="111">
        <v>0</v>
      </c>
      <c r="H102" s="111">
        <f t="shared" si="11"/>
        <v>52766.265849609379</v>
      </c>
      <c r="I102" s="111">
        <f t="shared" si="12"/>
        <v>2.3766187499075335</v>
      </c>
      <c r="J102" s="111">
        <f t="shared" si="13"/>
        <v>22202.242514354624</v>
      </c>
      <c r="K102" s="111">
        <v>28</v>
      </c>
      <c r="L102" s="108">
        <f t="shared" si="19"/>
        <v>11094.544313138904</v>
      </c>
      <c r="M102" s="118">
        <f t="shared" si="14"/>
        <v>63860.810162748283</v>
      </c>
      <c r="N102" s="119">
        <f t="shared" si="15"/>
        <v>26870.447843278565</v>
      </c>
    </row>
    <row r="103" spans="1:14" x14ac:dyDescent="0.25">
      <c r="A103" s="108">
        <f t="shared" si="16"/>
        <v>8</v>
      </c>
      <c r="B103" s="108">
        <v>89</v>
      </c>
      <c r="C103" s="108">
        <v>88</v>
      </c>
      <c r="D103" s="109">
        <f t="shared" si="18"/>
        <v>46143</v>
      </c>
      <c r="E103" s="110">
        <f t="shared" si="20"/>
        <v>52766.265849609379</v>
      </c>
      <c r="F103" s="110">
        <f t="shared" si="17"/>
        <v>0</v>
      </c>
      <c r="G103" s="111">
        <v>0</v>
      </c>
      <c r="H103" s="111">
        <f t="shared" si="11"/>
        <v>52766.265849609379</v>
      </c>
      <c r="I103" s="111">
        <f t="shared" si="12"/>
        <v>2.4003849374066095</v>
      </c>
      <c r="J103" s="111">
        <f t="shared" si="13"/>
        <v>21982.418331044177</v>
      </c>
      <c r="K103" s="111">
        <v>29</v>
      </c>
      <c r="L103" s="108">
        <f t="shared" si="19"/>
        <v>11131.526127516034</v>
      </c>
      <c r="M103" s="118">
        <f t="shared" si="14"/>
        <v>63897.791977125409</v>
      </c>
      <c r="N103" s="119">
        <f t="shared" si="15"/>
        <v>26619.810423473566</v>
      </c>
    </row>
    <row r="104" spans="1:14" x14ac:dyDescent="0.25">
      <c r="A104" s="108">
        <f t="shared" si="16"/>
        <v>8</v>
      </c>
      <c r="B104" s="108">
        <v>90</v>
      </c>
      <c r="C104" s="108">
        <v>89</v>
      </c>
      <c r="D104" s="109">
        <f t="shared" si="18"/>
        <v>46174</v>
      </c>
      <c r="E104" s="110">
        <f t="shared" si="20"/>
        <v>52766.265849609379</v>
      </c>
      <c r="F104" s="110">
        <f t="shared" si="17"/>
        <v>0</v>
      </c>
      <c r="G104" s="111">
        <v>0</v>
      </c>
      <c r="H104" s="111">
        <f t="shared" si="11"/>
        <v>52766.265849609379</v>
      </c>
      <c r="I104" s="111">
        <f t="shared" si="12"/>
        <v>2.4243887867806762</v>
      </c>
      <c r="J104" s="111">
        <f t="shared" si="13"/>
        <v>21764.770624796209</v>
      </c>
      <c r="K104" s="111">
        <v>30</v>
      </c>
      <c r="L104" s="108">
        <f t="shared" si="19"/>
        <v>11168.631214607754</v>
      </c>
      <c r="M104" s="118">
        <f t="shared" si="14"/>
        <v>63934.897064217133</v>
      </c>
      <c r="N104" s="119">
        <f t="shared" si="15"/>
        <v>26371.552868430688</v>
      </c>
    </row>
    <row r="105" spans="1:14" x14ac:dyDescent="0.25">
      <c r="A105" s="108">
        <f t="shared" si="16"/>
        <v>8</v>
      </c>
      <c r="B105" s="108">
        <v>91</v>
      </c>
      <c r="C105" s="108">
        <v>90</v>
      </c>
      <c r="D105" s="109">
        <f t="shared" si="18"/>
        <v>46204</v>
      </c>
      <c r="E105" s="110">
        <f t="shared" si="20"/>
        <v>52766.265849609379</v>
      </c>
      <c r="F105" s="110">
        <f t="shared" si="17"/>
        <v>0</v>
      </c>
      <c r="G105" s="111">
        <v>0</v>
      </c>
      <c r="H105" s="111">
        <f t="shared" si="11"/>
        <v>52766.265849609379</v>
      </c>
      <c r="I105" s="111">
        <f t="shared" si="12"/>
        <v>2.4486326746484828</v>
      </c>
      <c r="J105" s="111">
        <f t="shared" si="13"/>
        <v>21549.27784633288</v>
      </c>
      <c r="K105" s="111">
        <v>31</v>
      </c>
      <c r="L105" s="108">
        <f t="shared" si="19"/>
        <v>11205.859985323114</v>
      </c>
      <c r="M105" s="118">
        <f t="shared" si="14"/>
        <v>63972.125834932493</v>
      </c>
      <c r="N105" s="119">
        <f t="shared" si="15"/>
        <v>26125.652286379012</v>
      </c>
    </row>
    <row r="106" spans="1:14" x14ac:dyDescent="0.25">
      <c r="A106" s="108">
        <f t="shared" si="16"/>
        <v>8</v>
      </c>
      <c r="B106" s="108">
        <v>92</v>
      </c>
      <c r="C106" s="108">
        <v>91</v>
      </c>
      <c r="D106" s="109">
        <f t="shared" si="18"/>
        <v>46235</v>
      </c>
      <c r="E106" s="110">
        <f t="shared" si="20"/>
        <v>52766.265849609379</v>
      </c>
      <c r="F106" s="110">
        <f t="shared" si="17"/>
        <v>0</v>
      </c>
      <c r="G106" s="111">
        <v>0</v>
      </c>
      <c r="H106" s="111">
        <f t="shared" si="11"/>
        <v>52766.265849609379</v>
      </c>
      <c r="I106" s="111">
        <f t="shared" si="12"/>
        <v>2.4731190013949669</v>
      </c>
      <c r="J106" s="111">
        <f t="shared" si="13"/>
        <v>21335.918659735533</v>
      </c>
      <c r="K106" s="111">
        <v>32</v>
      </c>
      <c r="L106" s="108">
        <f t="shared" si="19"/>
        <v>11243.212851940858</v>
      </c>
      <c r="M106" s="118">
        <f t="shared" si="14"/>
        <v>64009.478701550237</v>
      </c>
      <c r="N106" s="119">
        <f t="shared" si="15"/>
        <v>25882.086007768161</v>
      </c>
    </row>
    <row r="107" spans="1:14" x14ac:dyDescent="0.25">
      <c r="A107" s="108">
        <f t="shared" si="16"/>
        <v>8</v>
      </c>
      <c r="B107" s="108">
        <v>93</v>
      </c>
      <c r="C107" s="108">
        <v>92</v>
      </c>
      <c r="D107" s="109">
        <f t="shared" si="18"/>
        <v>46266</v>
      </c>
      <c r="E107" s="110">
        <f t="shared" si="20"/>
        <v>52766.265849609379</v>
      </c>
      <c r="F107" s="110">
        <f t="shared" si="17"/>
        <v>0</v>
      </c>
      <c r="G107" s="111">
        <v>0</v>
      </c>
      <c r="H107" s="111">
        <f t="shared" si="11"/>
        <v>52766.265849609379</v>
      </c>
      <c r="I107" s="111">
        <f t="shared" si="12"/>
        <v>2.4978501914089164</v>
      </c>
      <c r="J107" s="111">
        <f t="shared" si="13"/>
        <v>21124.671940332209</v>
      </c>
      <c r="K107" s="111">
        <v>33</v>
      </c>
      <c r="L107" s="108">
        <f t="shared" si="19"/>
        <v>11280.690228113996</v>
      </c>
      <c r="M107" s="118">
        <f t="shared" si="14"/>
        <v>64046.956077723371</v>
      </c>
      <c r="N107" s="119">
        <f t="shared" si="15"/>
        <v>25640.831583097297</v>
      </c>
    </row>
    <row r="108" spans="1:14" x14ac:dyDescent="0.25">
      <c r="A108" s="108">
        <f t="shared" si="16"/>
        <v>8</v>
      </c>
      <c r="B108" s="108">
        <v>94</v>
      </c>
      <c r="C108" s="108">
        <v>93</v>
      </c>
      <c r="D108" s="109">
        <f t="shared" si="18"/>
        <v>46296</v>
      </c>
      <c r="E108" s="110">
        <f t="shared" si="20"/>
        <v>52766.265849609379</v>
      </c>
      <c r="F108" s="110">
        <f t="shared" si="17"/>
        <v>0</v>
      </c>
      <c r="G108" s="111">
        <v>0</v>
      </c>
      <c r="H108" s="111">
        <f t="shared" si="11"/>
        <v>52766.265849609379</v>
      </c>
      <c r="I108" s="111">
        <f t="shared" si="12"/>
        <v>2.5228286933230057</v>
      </c>
      <c r="J108" s="111">
        <f t="shared" si="13"/>
        <v>20915.516772606148</v>
      </c>
      <c r="K108" s="111">
        <v>34</v>
      </c>
      <c r="L108" s="108">
        <f t="shared" si="19"/>
        <v>11318.292528874377</v>
      </c>
      <c r="M108" s="118">
        <f t="shared" si="14"/>
        <v>64084.558378483758</v>
      </c>
      <c r="N108" s="119">
        <f t="shared" si="15"/>
        <v>25401.866780765526</v>
      </c>
    </row>
    <row r="109" spans="1:14" x14ac:dyDescent="0.25">
      <c r="A109" s="108">
        <f t="shared" si="16"/>
        <v>8</v>
      </c>
      <c r="B109" s="108">
        <v>95</v>
      </c>
      <c r="C109" s="108">
        <v>94</v>
      </c>
      <c r="D109" s="109">
        <f t="shared" si="18"/>
        <v>46327</v>
      </c>
      <c r="E109" s="110">
        <f t="shared" si="20"/>
        <v>52766.265849609379</v>
      </c>
      <c r="F109" s="110">
        <f t="shared" si="17"/>
        <v>0</v>
      </c>
      <c r="G109" s="111">
        <v>0</v>
      </c>
      <c r="H109" s="111">
        <f t="shared" si="11"/>
        <v>52766.265849609379</v>
      </c>
      <c r="I109" s="111">
        <f t="shared" si="12"/>
        <v>2.5480569802562365</v>
      </c>
      <c r="J109" s="111">
        <f t="shared" si="13"/>
        <v>20708.432448124895</v>
      </c>
      <c r="K109" s="111">
        <v>35</v>
      </c>
      <c r="L109" s="108">
        <f t="shared" si="19"/>
        <v>11356.020170637292</v>
      </c>
      <c r="M109" s="118">
        <f t="shared" si="14"/>
        <v>64122.286020246669</v>
      </c>
      <c r="N109" s="119">
        <f t="shared" si="15"/>
        <v>25165.169584943284</v>
      </c>
    </row>
    <row r="110" spans="1:14" ht="15.75" thickBot="1" x14ac:dyDescent="0.3">
      <c r="A110" s="120">
        <f t="shared" si="16"/>
        <v>8</v>
      </c>
      <c r="B110" s="120">
        <v>96</v>
      </c>
      <c r="C110" s="120">
        <v>95</v>
      </c>
      <c r="D110" s="121">
        <f t="shared" si="18"/>
        <v>46357</v>
      </c>
      <c r="E110" s="122">
        <f t="shared" si="20"/>
        <v>52766.265849609379</v>
      </c>
      <c r="F110" s="122">
        <f t="shared" si="17"/>
        <v>0</v>
      </c>
      <c r="G110" s="123">
        <v>0</v>
      </c>
      <c r="H110" s="123">
        <f t="shared" si="11"/>
        <v>52766.265849609379</v>
      </c>
      <c r="I110" s="123">
        <f t="shared" si="12"/>
        <v>2.573537550058798</v>
      </c>
      <c r="J110" s="123">
        <f t="shared" si="13"/>
        <v>20503.398463490001</v>
      </c>
      <c r="K110" s="123">
        <v>36</v>
      </c>
      <c r="L110" s="120">
        <f t="shared" si="19"/>
        <v>11393.873571206084</v>
      </c>
      <c r="M110" s="124">
        <f t="shared" si="14"/>
        <v>64160.139420815467</v>
      </c>
      <c r="N110" s="125">
        <f t="shared" si="15"/>
        <v>24930.718193464709</v>
      </c>
    </row>
    <row r="111" spans="1:14" x14ac:dyDescent="0.25">
      <c r="A111" s="112">
        <f t="shared" si="16"/>
        <v>9</v>
      </c>
      <c r="B111" s="112">
        <v>97</v>
      </c>
      <c r="C111" s="112">
        <v>96</v>
      </c>
      <c r="D111" s="113">
        <f t="shared" si="18"/>
        <v>46388</v>
      </c>
      <c r="E111" s="114">
        <f t="shared" si="20"/>
        <v>55404.579142089853</v>
      </c>
      <c r="F111" s="114">
        <f t="shared" si="17"/>
        <v>0</v>
      </c>
      <c r="G111" s="115">
        <v>0</v>
      </c>
      <c r="H111" s="115">
        <f t="shared" si="11"/>
        <v>55404.579142089853</v>
      </c>
      <c r="I111" s="115">
        <f t="shared" si="12"/>
        <v>2.5992729255593865</v>
      </c>
      <c r="J111" s="115">
        <f t="shared" si="13"/>
        <v>21315.414244222276</v>
      </c>
      <c r="K111" s="115">
        <v>37</v>
      </c>
      <c r="L111" s="112">
        <f t="shared" si="19"/>
        <v>11431.853149776773</v>
      </c>
      <c r="M111" s="116">
        <f t="shared" si="14"/>
        <v>66836.432291866629</v>
      </c>
      <c r="N111" s="117">
        <f t="shared" si="15"/>
        <v>25713.510741655897</v>
      </c>
    </row>
    <row r="112" spans="1:14" x14ac:dyDescent="0.25">
      <c r="A112" s="108">
        <f t="shared" si="16"/>
        <v>9</v>
      </c>
      <c r="B112" s="108">
        <v>98</v>
      </c>
      <c r="C112" s="108">
        <v>97</v>
      </c>
      <c r="D112" s="109">
        <f t="shared" si="18"/>
        <v>46419</v>
      </c>
      <c r="E112" s="110">
        <f t="shared" si="20"/>
        <v>55404.579142089853</v>
      </c>
      <c r="F112" s="110">
        <f t="shared" si="17"/>
        <v>0</v>
      </c>
      <c r="G112" s="111">
        <v>0</v>
      </c>
      <c r="H112" s="111">
        <f t="shared" si="11"/>
        <v>55404.579142089853</v>
      </c>
      <c r="I112" s="111">
        <f t="shared" si="12"/>
        <v>2.6252656548149806</v>
      </c>
      <c r="J112" s="111">
        <f t="shared" si="13"/>
        <v>21104.370538833933</v>
      </c>
      <c r="K112" s="111">
        <v>38</v>
      </c>
      <c r="L112" s="108">
        <f t="shared" si="19"/>
        <v>11469.959326942697</v>
      </c>
      <c r="M112" s="118">
        <f t="shared" si="14"/>
        <v>66874.538469032545</v>
      </c>
      <c r="N112" s="119">
        <f t="shared" si="15"/>
        <v>25473.436696350498</v>
      </c>
    </row>
    <row r="113" spans="1:14" x14ac:dyDescent="0.25">
      <c r="A113" s="108">
        <f t="shared" si="16"/>
        <v>9</v>
      </c>
      <c r="B113" s="108">
        <v>99</v>
      </c>
      <c r="C113" s="108">
        <v>98</v>
      </c>
      <c r="D113" s="109">
        <f t="shared" si="18"/>
        <v>46447</v>
      </c>
      <c r="E113" s="110">
        <f t="shared" si="20"/>
        <v>55404.579142089853</v>
      </c>
      <c r="F113" s="110">
        <f t="shared" si="17"/>
        <v>0</v>
      </c>
      <c r="G113" s="111">
        <v>0</v>
      </c>
      <c r="H113" s="111">
        <f t="shared" si="11"/>
        <v>55404.579142089853</v>
      </c>
      <c r="I113" s="111">
        <f t="shared" si="12"/>
        <v>2.6515183113631302</v>
      </c>
      <c r="J113" s="111">
        <f t="shared" si="13"/>
        <v>20895.416375083103</v>
      </c>
      <c r="K113" s="111">
        <v>39</v>
      </c>
      <c r="L113" s="108">
        <f t="shared" si="19"/>
        <v>11508.192524699174</v>
      </c>
      <c r="M113" s="118">
        <f t="shared" si="14"/>
        <v>66912.77166678902</v>
      </c>
      <c r="N113" s="119">
        <f t="shared" si="15"/>
        <v>25235.643812088008</v>
      </c>
    </row>
    <row r="114" spans="1:14" x14ac:dyDescent="0.25">
      <c r="A114" s="108">
        <f t="shared" si="16"/>
        <v>9</v>
      </c>
      <c r="B114" s="108">
        <v>100</v>
      </c>
      <c r="C114" s="108">
        <v>99</v>
      </c>
      <c r="D114" s="109">
        <f t="shared" si="18"/>
        <v>46478</v>
      </c>
      <c r="E114" s="110">
        <f t="shared" si="20"/>
        <v>55404.579142089853</v>
      </c>
      <c r="F114" s="110">
        <f t="shared" si="17"/>
        <v>0</v>
      </c>
      <c r="G114" s="111">
        <v>0</v>
      </c>
      <c r="H114" s="111">
        <f t="shared" si="11"/>
        <v>55404.579142089853</v>
      </c>
      <c r="I114" s="111">
        <f t="shared" si="12"/>
        <v>2.678033494476761</v>
      </c>
      <c r="J114" s="111">
        <f t="shared" si="13"/>
        <v>20688.531064438721</v>
      </c>
      <c r="K114" s="111">
        <v>40</v>
      </c>
      <c r="L114" s="108">
        <f t="shared" si="19"/>
        <v>11546.553166448171</v>
      </c>
      <c r="M114" s="118">
        <f t="shared" si="14"/>
        <v>66951.132308538028</v>
      </c>
      <c r="N114" s="119">
        <f t="shared" si="15"/>
        <v>25000.110135522806</v>
      </c>
    </row>
    <row r="115" spans="1:14" x14ac:dyDescent="0.25">
      <c r="A115" s="108">
        <f t="shared" si="16"/>
        <v>9</v>
      </c>
      <c r="B115" s="108">
        <v>101</v>
      </c>
      <c r="C115" s="108">
        <v>100</v>
      </c>
      <c r="D115" s="109">
        <f t="shared" si="18"/>
        <v>46508</v>
      </c>
      <c r="E115" s="110">
        <f t="shared" si="20"/>
        <v>55404.579142089853</v>
      </c>
      <c r="F115" s="110">
        <f t="shared" si="17"/>
        <v>0</v>
      </c>
      <c r="G115" s="111">
        <v>0</v>
      </c>
      <c r="H115" s="111">
        <f t="shared" si="11"/>
        <v>55404.579142089853</v>
      </c>
      <c r="I115" s="111">
        <f t="shared" si="12"/>
        <v>2.7048138294215289</v>
      </c>
      <c r="J115" s="111">
        <f t="shared" si="13"/>
        <v>20483.694123206653</v>
      </c>
      <c r="K115" s="111">
        <v>41</v>
      </c>
      <c r="L115" s="108">
        <f t="shared" si="19"/>
        <v>11585.041677002999</v>
      </c>
      <c r="M115" s="118">
        <f t="shared" si="14"/>
        <v>66989.620819092845</v>
      </c>
      <c r="N115" s="119">
        <f t="shared" si="15"/>
        <v>24766.813926494797</v>
      </c>
    </row>
    <row r="116" spans="1:14" x14ac:dyDescent="0.25">
      <c r="A116" s="108">
        <f t="shared" si="16"/>
        <v>9</v>
      </c>
      <c r="B116" s="108">
        <v>102</v>
      </c>
      <c r="C116" s="108">
        <v>101</v>
      </c>
      <c r="D116" s="109">
        <f t="shared" si="18"/>
        <v>46539</v>
      </c>
      <c r="E116" s="110">
        <f t="shared" si="20"/>
        <v>55404.579142089853</v>
      </c>
      <c r="F116" s="110">
        <f t="shared" si="17"/>
        <v>0</v>
      </c>
      <c r="G116" s="111">
        <v>0</v>
      </c>
      <c r="H116" s="111">
        <f t="shared" si="11"/>
        <v>55404.579142089853</v>
      </c>
      <c r="I116" s="111">
        <f t="shared" si="12"/>
        <v>2.7318619677157443</v>
      </c>
      <c r="J116" s="111">
        <f t="shared" si="13"/>
        <v>20280.885270501636</v>
      </c>
      <c r="K116" s="111">
        <v>42</v>
      </c>
      <c r="L116" s="108">
        <f t="shared" si="19"/>
        <v>11623.658482593009</v>
      </c>
      <c r="M116" s="118">
        <f t="shared" si="14"/>
        <v>67028.237624682864</v>
      </c>
      <c r="N116" s="119">
        <f t="shared" si="15"/>
        <v>24535.733655946296</v>
      </c>
    </row>
    <row r="117" spans="1:14" x14ac:dyDescent="0.25">
      <c r="A117" s="108">
        <f t="shared" si="16"/>
        <v>9</v>
      </c>
      <c r="B117" s="108">
        <v>103</v>
      </c>
      <c r="C117" s="108">
        <v>102</v>
      </c>
      <c r="D117" s="109">
        <f t="shared" si="18"/>
        <v>46569</v>
      </c>
      <c r="E117" s="110">
        <f t="shared" si="20"/>
        <v>55404.579142089853</v>
      </c>
      <c r="F117" s="110">
        <f t="shared" si="17"/>
        <v>0</v>
      </c>
      <c r="G117" s="111">
        <v>0</v>
      </c>
      <c r="H117" s="111">
        <f t="shared" si="11"/>
        <v>55404.579142089853</v>
      </c>
      <c r="I117" s="111">
        <f t="shared" si="12"/>
        <v>2.7591805873929021</v>
      </c>
      <c r="J117" s="111">
        <f t="shared" si="13"/>
        <v>20080.084426239242</v>
      </c>
      <c r="K117" s="111">
        <v>43</v>
      </c>
      <c r="L117" s="108">
        <f t="shared" si="19"/>
        <v>11662.40401086832</v>
      </c>
      <c r="M117" s="118">
        <f t="shared" si="14"/>
        <v>67066.983152958172</v>
      </c>
      <c r="N117" s="119">
        <f t="shared" si="15"/>
        <v>24306.848003859184</v>
      </c>
    </row>
    <row r="118" spans="1:14" x14ac:dyDescent="0.25">
      <c r="A118" s="108">
        <f t="shared" si="16"/>
        <v>9</v>
      </c>
      <c r="B118" s="108">
        <v>104</v>
      </c>
      <c r="C118" s="108">
        <v>103</v>
      </c>
      <c r="D118" s="109">
        <f t="shared" si="18"/>
        <v>46600</v>
      </c>
      <c r="E118" s="110">
        <f t="shared" si="20"/>
        <v>55404.579142089853</v>
      </c>
      <c r="F118" s="110">
        <f t="shared" si="17"/>
        <v>0</v>
      </c>
      <c r="G118" s="111">
        <v>0</v>
      </c>
      <c r="H118" s="111">
        <f t="shared" si="11"/>
        <v>55404.579142089853</v>
      </c>
      <c r="I118" s="111">
        <f t="shared" si="12"/>
        <v>2.7867723932668302</v>
      </c>
      <c r="J118" s="111">
        <f t="shared" si="13"/>
        <v>19881.271709147768</v>
      </c>
      <c r="K118" s="111">
        <v>44</v>
      </c>
      <c r="L118" s="108">
        <f t="shared" si="19"/>
        <v>11701.278690904548</v>
      </c>
      <c r="M118" s="118">
        <f t="shared" si="14"/>
        <v>67105.857832994399</v>
      </c>
      <c r="N118" s="119">
        <f t="shared" si="15"/>
        <v>24080.135857212466</v>
      </c>
    </row>
    <row r="119" spans="1:14" x14ac:dyDescent="0.25">
      <c r="A119" s="108">
        <f t="shared" si="16"/>
        <v>9</v>
      </c>
      <c r="B119" s="108">
        <v>105</v>
      </c>
      <c r="C119" s="108">
        <v>104</v>
      </c>
      <c r="D119" s="109">
        <f t="shared" si="18"/>
        <v>46631</v>
      </c>
      <c r="E119" s="110">
        <f t="shared" si="20"/>
        <v>55404.579142089853</v>
      </c>
      <c r="F119" s="110">
        <f t="shared" si="17"/>
        <v>0</v>
      </c>
      <c r="G119" s="111">
        <v>0</v>
      </c>
      <c r="H119" s="111">
        <f t="shared" si="11"/>
        <v>55404.579142089853</v>
      </c>
      <c r="I119" s="111">
        <f t="shared" si="12"/>
        <v>2.8146401171994992</v>
      </c>
      <c r="J119" s="111">
        <f t="shared" si="13"/>
        <v>19684.427434799767</v>
      </c>
      <c r="K119" s="111">
        <v>45</v>
      </c>
      <c r="L119" s="108">
        <f t="shared" si="19"/>
        <v>11740.282953207565</v>
      </c>
      <c r="M119" s="118">
        <f t="shared" si="14"/>
        <v>67144.862095297416</v>
      </c>
      <c r="N119" s="119">
        <f t="shared" si="15"/>
        <v>23855.576307959745</v>
      </c>
    </row>
    <row r="120" spans="1:14" x14ac:dyDescent="0.25">
      <c r="A120" s="108">
        <f t="shared" si="16"/>
        <v>9</v>
      </c>
      <c r="B120" s="108">
        <v>106</v>
      </c>
      <c r="C120" s="108">
        <v>105</v>
      </c>
      <c r="D120" s="109">
        <f t="shared" si="18"/>
        <v>46661</v>
      </c>
      <c r="E120" s="110">
        <f t="shared" si="20"/>
        <v>55404.579142089853</v>
      </c>
      <c r="F120" s="110">
        <f t="shared" si="17"/>
        <v>0</v>
      </c>
      <c r="G120" s="111">
        <v>0</v>
      </c>
      <c r="H120" s="111">
        <f t="shared" si="11"/>
        <v>55404.579142089853</v>
      </c>
      <c r="I120" s="111">
        <f t="shared" si="12"/>
        <v>2.8427865183714944</v>
      </c>
      <c r="J120" s="111">
        <f t="shared" si="13"/>
        <v>19489.532113663136</v>
      </c>
      <c r="K120" s="111">
        <v>46</v>
      </c>
      <c r="L120" s="108">
        <f t="shared" si="19"/>
        <v>11779.417229718258</v>
      </c>
      <c r="M120" s="118">
        <f t="shared" si="14"/>
        <v>67183.996371808113</v>
      </c>
      <c r="N120" s="119">
        <f t="shared" si="15"/>
        <v>23633.14865102668</v>
      </c>
    </row>
    <row r="121" spans="1:14" x14ac:dyDescent="0.25">
      <c r="A121" s="108">
        <f t="shared" si="16"/>
        <v>9</v>
      </c>
      <c r="B121" s="108">
        <v>107</v>
      </c>
      <c r="C121" s="108">
        <v>106</v>
      </c>
      <c r="D121" s="109">
        <f t="shared" si="18"/>
        <v>46692</v>
      </c>
      <c r="E121" s="110">
        <f t="shared" si="20"/>
        <v>55404.579142089853</v>
      </c>
      <c r="F121" s="110">
        <f t="shared" si="17"/>
        <v>0</v>
      </c>
      <c r="G121" s="111">
        <v>0</v>
      </c>
      <c r="H121" s="111">
        <f t="shared" si="11"/>
        <v>55404.579142089853</v>
      </c>
      <c r="I121" s="111">
        <f t="shared" si="12"/>
        <v>2.87121438355521</v>
      </c>
      <c r="J121" s="111">
        <f t="shared" si="13"/>
        <v>19296.566449171416</v>
      </c>
      <c r="K121" s="111">
        <v>47</v>
      </c>
      <c r="L121" s="108">
        <f t="shared" si="19"/>
        <v>11818.681953817319</v>
      </c>
      <c r="M121" s="118">
        <f t="shared" si="14"/>
        <v>67223.261095907175</v>
      </c>
      <c r="N121" s="119">
        <f t="shared" si="15"/>
        <v>23412.832382327939</v>
      </c>
    </row>
    <row r="122" spans="1:14" ht="15.75" thickBot="1" x14ac:dyDescent="0.3">
      <c r="A122" s="120">
        <f t="shared" si="16"/>
        <v>9</v>
      </c>
      <c r="B122" s="120">
        <v>108</v>
      </c>
      <c r="C122" s="120">
        <v>107</v>
      </c>
      <c r="D122" s="121">
        <f t="shared" si="18"/>
        <v>46722</v>
      </c>
      <c r="E122" s="122">
        <f t="shared" si="20"/>
        <v>55404.579142089853</v>
      </c>
      <c r="F122" s="122">
        <f t="shared" si="17"/>
        <v>0</v>
      </c>
      <c r="G122" s="123">
        <v>0</v>
      </c>
      <c r="H122" s="123">
        <f t="shared" si="11"/>
        <v>55404.579142089853</v>
      </c>
      <c r="I122" s="123">
        <f t="shared" si="12"/>
        <v>2.8999265273907611</v>
      </c>
      <c r="J122" s="123">
        <f t="shared" si="13"/>
        <v>19105.511335813291</v>
      </c>
      <c r="K122" s="123">
        <v>48</v>
      </c>
      <c r="L122" s="120">
        <f t="shared" si="19"/>
        <v>11858.077560330044</v>
      </c>
      <c r="M122" s="124">
        <f t="shared" si="14"/>
        <v>67262.656702419903</v>
      </c>
      <c r="N122" s="125">
        <f t="shared" si="15"/>
        <v>23194.607196803769</v>
      </c>
    </row>
    <row r="123" spans="1:14" x14ac:dyDescent="0.25">
      <c r="A123" s="112">
        <f t="shared" si="16"/>
        <v>10</v>
      </c>
      <c r="B123" s="112">
        <v>109</v>
      </c>
      <c r="C123" s="112">
        <v>108</v>
      </c>
      <c r="D123" s="113">
        <f t="shared" si="18"/>
        <v>46753</v>
      </c>
      <c r="E123" s="114">
        <f t="shared" si="20"/>
        <v>58174.80809919435</v>
      </c>
      <c r="F123" s="114">
        <f t="shared" si="17"/>
        <v>0</v>
      </c>
      <c r="G123" s="115">
        <v>0</v>
      </c>
      <c r="H123" s="115">
        <f t="shared" si="11"/>
        <v>58174.80809919435</v>
      </c>
      <c r="I123" s="115">
        <f t="shared" si="12"/>
        <v>2.928925792664669</v>
      </c>
      <c r="J123" s="115">
        <f t="shared" si="13"/>
        <v>19862.165250102924</v>
      </c>
      <c r="K123" s="115">
        <v>49</v>
      </c>
      <c r="L123" s="112">
        <f t="shared" si="19"/>
        <v>11897.604485531145</v>
      </c>
      <c r="M123" s="116">
        <f t="shared" si="14"/>
        <v>70072.412584725491</v>
      </c>
      <c r="N123" s="117">
        <f t="shared" si="15"/>
        <v>23924.270379337686</v>
      </c>
    </row>
    <row r="124" spans="1:14" x14ac:dyDescent="0.25">
      <c r="A124" s="108">
        <f t="shared" si="16"/>
        <v>10</v>
      </c>
      <c r="B124" s="108">
        <v>110</v>
      </c>
      <c r="C124" s="108">
        <v>109</v>
      </c>
      <c r="D124" s="109">
        <f t="shared" si="18"/>
        <v>46784</v>
      </c>
      <c r="E124" s="110">
        <f t="shared" si="20"/>
        <v>58174.80809919435</v>
      </c>
      <c r="F124" s="110">
        <f t="shared" si="17"/>
        <v>0</v>
      </c>
      <c r="G124" s="111">
        <v>0</v>
      </c>
      <c r="H124" s="111">
        <f t="shared" si="11"/>
        <v>58174.80809919435</v>
      </c>
      <c r="I124" s="111">
        <f t="shared" si="12"/>
        <v>2.9582150505913161</v>
      </c>
      <c r="J124" s="111">
        <f t="shared" si="13"/>
        <v>19665.510148616755</v>
      </c>
      <c r="K124" s="111">
        <v>50</v>
      </c>
      <c r="L124" s="108">
        <f t="shared" si="19"/>
        <v>11937.263167149582</v>
      </c>
      <c r="M124" s="118">
        <f t="shared" si="14"/>
        <v>70112.071266343934</v>
      </c>
      <c r="N124" s="119">
        <f t="shared" si="15"/>
        <v>23700.802702741057</v>
      </c>
    </row>
    <row r="125" spans="1:14" x14ac:dyDescent="0.25">
      <c r="A125" s="108">
        <f t="shared" si="16"/>
        <v>10</v>
      </c>
      <c r="B125" s="108">
        <v>111</v>
      </c>
      <c r="C125" s="108">
        <v>110</v>
      </c>
      <c r="D125" s="109">
        <f t="shared" si="18"/>
        <v>46813</v>
      </c>
      <c r="E125" s="110">
        <f t="shared" si="20"/>
        <v>58174.80809919435</v>
      </c>
      <c r="F125" s="110">
        <f t="shared" si="17"/>
        <v>0</v>
      </c>
      <c r="G125" s="111">
        <v>0</v>
      </c>
      <c r="H125" s="111">
        <f t="shared" si="11"/>
        <v>58174.80809919435</v>
      </c>
      <c r="I125" s="111">
        <f t="shared" si="12"/>
        <v>2.9877972010972296</v>
      </c>
      <c r="J125" s="111">
        <f t="shared" si="13"/>
        <v>19470.802127343319</v>
      </c>
      <c r="K125" s="111">
        <v>51</v>
      </c>
      <c r="L125" s="108">
        <f t="shared" si="19"/>
        <v>11977.054044373415</v>
      </c>
      <c r="M125" s="118">
        <f t="shared" si="14"/>
        <v>70151.862143567763</v>
      </c>
      <c r="N125" s="119">
        <f t="shared" si="15"/>
        <v>23479.459087050956</v>
      </c>
    </row>
    <row r="126" spans="1:14" x14ac:dyDescent="0.25">
      <c r="A126" s="108">
        <f t="shared" si="16"/>
        <v>10</v>
      </c>
      <c r="B126" s="108">
        <v>112</v>
      </c>
      <c r="C126" s="108">
        <v>111</v>
      </c>
      <c r="D126" s="109">
        <f t="shared" si="18"/>
        <v>46844</v>
      </c>
      <c r="E126" s="110">
        <f t="shared" si="20"/>
        <v>58174.80809919435</v>
      </c>
      <c r="F126" s="110">
        <f t="shared" si="17"/>
        <v>0</v>
      </c>
      <c r="G126" s="111">
        <v>0</v>
      </c>
      <c r="H126" s="111">
        <f t="shared" si="11"/>
        <v>58174.80809919435</v>
      </c>
      <c r="I126" s="111">
        <f t="shared" si="12"/>
        <v>3.0176751731082008</v>
      </c>
      <c r="J126" s="111">
        <f t="shared" si="13"/>
        <v>19278.021908260718</v>
      </c>
      <c r="K126" s="111">
        <v>52</v>
      </c>
      <c r="L126" s="108">
        <f t="shared" si="19"/>
        <v>12016.977557854661</v>
      </c>
      <c r="M126" s="118">
        <f t="shared" si="14"/>
        <v>70191.785657049011</v>
      </c>
      <c r="N126" s="119">
        <f t="shared" si="15"/>
        <v>23260.219086056099</v>
      </c>
    </row>
    <row r="127" spans="1:14" x14ac:dyDescent="0.25">
      <c r="A127" s="108">
        <f t="shared" si="16"/>
        <v>10</v>
      </c>
      <c r="B127" s="108">
        <v>113</v>
      </c>
      <c r="C127" s="108">
        <v>112</v>
      </c>
      <c r="D127" s="109">
        <f t="shared" si="18"/>
        <v>46874</v>
      </c>
      <c r="E127" s="110">
        <f t="shared" si="20"/>
        <v>58174.80809919435</v>
      </c>
      <c r="F127" s="110">
        <f t="shared" si="17"/>
        <v>0</v>
      </c>
      <c r="G127" s="111">
        <v>0</v>
      </c>
      <c r="H127" s="111">
        <f t="shared" si="11"/>
        <v>58174.80809919435</v>
      </c>
      <c r="I127" s="111">
        <f t="shared" si="12"/>
        <v>3.0478519248392835</v>
      </c>
      <c r="J127" s="111">
        <f t="shared" si="13"/>
        <v>19087.15040421853</v>
      </c>
      <c r="K127" s="111">
        <v>53</v>
      </c>
      <c r="L127" s="108">
        <f t="shared" si="19"/>
        <v>12057.034149714178</v>
      </c>
      <c r="M127" s="118">
        <f t="shared" si="14"/>
        <v>70231.842248908535</v>
      </c>
      <c r="N127" s="119">
        <f t="shared" si="15"/>
        <v>23043.062452127473</v>
      </c>
    </row>
    <row r="128" spans="1:14" x14ac:dyDescent="0.25">
      <c r="A128" s="108">
        <f t="shared" si="16"/>
        <v>10</v>
      </c>
      <c r="B128" s="108">
        <v>114</v>
      </c>
      <c r="C128" s="108">
        <v>113</v>
      </c>
      <c r="D128" s="109">
        <f t="shared" si="18"/>
        <v>46905</v>
      </c>
      <c r="E128" s="110">
        <f t="shared" si="20"/>
        <v>58174.80809919435</v>
      </c>
      <c r="F128" s="110">
        <f t="shared" si="17"/>
        <v>0</v>
      </c>
      <c r="G128" s="111">
        <v>0</v>
      </c>
      <c r="H128" s="111">
        <f t="shared" si="11"/>
        <v>58174.80809919435</v>
      </c>
      <c r="I128" s="111">
        <f t="shared" si="12"/>
        <v>3.0783304440876766</v>
      </c>
      <c r="J128" s="111">
        <f t="shared" si="13"/>
        <v>18898.168717048047</v>
      </c>
      <c r="K128" s="111">
        <v>54</v>
      </c>
      <c r="L128" s="108">
        <f t="shared" si="19"/>
        <v>12097.224263546559</v>
      </c>
      <c r="M128" s="118">
        <f t="shared" si="14"/>
        <v>70272.032362740909</v>
      </c>
      <c r="N128" s="119">
        <f t="shared" si="15"/>
        <v>22827.969134277719</v>
      </c>
    </row>
    <row r="129" spans="1:14" x14ac:dyDescent="0.25">
      <c r="A129" s="108">
        <f t="shared" si="16"/>
        <v>10</v>
      </c>
      <c r="B129" s="108">
        <v>115</v>
      </c>
      <c r="C129" s="108">
        <v>114</v>
      </c>
      <c r="D129" s="109">
        <f t="shared" si="18"/>
        <v>46935</v>
      </c>
      <c r="E129" s="110">
        <f t="shared" si="20"/>
        <v>58174.80809919435</v>
      </c>
      <c r="F129" s="110">
        <f t="shared" si="17"/>
        <v>0</v>
      </c>
      <c r="G129" s="111">
        <v>0</v>
      </c>
      <c r="H129" s="111">
        <f t="shared" si="11"/>
        <v>58174.80809919435</v>
      </c>
      <c r="I129" s="111">
        <f t="shared" si="12"/>
        <v>3.1091137485285536</v>
      </c>
      <c r="J129" s="111">
        <f t="shared" si="13"/>
        <v>18711.058135691135</v>
      </c>
      <c r="K129" s="111">
        <v>55</v>
      </c>
      <c r="L129" s="108">
        <f t="shared" si="19"/>
        <v>12137.548344425049</v>
      </c>
      <c r="M129" s="118">
        <f t="shared" si="14"/>
        <v>70312.356443619399</v>
      </c>
      <c r="N129" s="119">
        <f t="shared" si="15"/>
        <v>22614.919276239423</v>
      </c>
    </row>
    <row r="130" spans="1:14" x14ac:dyDescent="0.25">
      <c r="A130" s="108">
        <f t="shared" si="16"/>
        <v>10</v>
      </c>
      <c r="B130" s="108">
        <v>116</v>
      </c>
      <c r="C130" s="108">
        <v>115</v>
      </c>
      <c r="D130" s="109">
        <f t="shared" si="18"/>
        <v>46966</v>
      </c>
      <c r="E130" s="110">
        <f t="shared" si="20"/>
        <v>58174.80809919435</v>
      </c>
      <c r="F130" s="110">
        <f t="shared" si="17"/>
        <v>0</v>
      </c>
      <c r="G130" s="111">
        <v>0</v>
      </c>
      <c r="H130" s="111">
        <f t="shared" si="11"/>
        <v>58174.80809919435</v>
      </c>
      <c r="I130" s="111">
        <f t="shared" si="12"/>
        <v>3.1402048860138385</v>
      </c>
      <c r="J130" s="111">
        <f t="shared" si="13"/>
        <v>18525.800134347661</v>
      </c>
      <c r="K130" s="111">
        <v>56</v>
      </c>
      <c r="L130" s="108">
        <f t="shared" si="19"/>
        <v>12178.006838906467</v>
      </c>
      <c r="M130" s="118">
        <f t="shared" si="14"/>
        <v>70352.814938100812</v>
      </c>
      <c r="N130" s="119">
        <f t="shared" si="15"/>
        <v>22403.893214562297</v>
      </c>
    </row>
    <row r="131" spans="1:14" x14ac:dyDescent="0.25">
      <c r="A131" s="108">
        <f t="shared" si="16"/>
        <v>10</v>
      </c>
      <c r="B131" s="108">
        <v>117</v>
      </c>
      <c r="C131" s="108">
        <v>116</v>
      </c>
      <c r="D131" s="109">
        <f t="shared" si="18"/>
        <v>46997</v>
      </c>
      <c r="E131" s="110">
        <f t="shared" si="20"/>
        <v>58174.80809919435</v>
      </c>
      <c r="F131" s="110">
        <f t="shared" si="17"/>
        <v>0</v>
      </c>
      <c r="G131" s="111">
        <v>0</v>
      </c>
      <c r="H131" s="111">
        <f t="shared" si="11"/>
        <v>58174.80809919435</v>
      </c>
      <c r="I131" s="111">
        <f t="shared" si="12"/>
        <v>3.171606934873977</v>
      </c>
      <c r="J131" s="111">
        <f t="shared" si="13"/>
        <v>18342.376370641246</v>
      </c>
      <c r="K131" s="111">
        <v>57</v>
      </c>
      <c r="L131" s="108">
        <f t="shared" si="19"/>
        <v>12218.600195036157</v>
      </c>
      <c r="M131" s="118">
        <f t="shared" si="14"/>
        <v>70393.40829423051</v>
      </c>
      <c r="N131" s="119">
        <f t="shared" si="15"/>
        <v>22194.871476729058</v>
      </c>
    </row>
    <row r="132" spans="1:14" x14ac:dyDescent="0.25">
      <c r="A132" s="108">
        <f t="shared" si="16"/>
        <v>10</v>
      </c>
      <c r="B132" s="108">
        <v>118</v>
      </c>
      <c r="C132" s="108">
        <v>117</v>
      </c>
      <c r="D132" s="109">
        <f t="shared" si="18"/>
        <v>47027</v>
      </c>
      <c r="E132" s="110">
        <f t="shared" si="20"/>
        <v>58174.80809919435</v>
      </c>
      <c r="F132" s="110">
        <f t="shared" si="17"/>
        <v>0</v>
      </c>
      <c r="G132" s="111">
        <v>0</v>
      </c>
      <c r="H132" s="111">
        <f t="shared" si="11"/>
        <v>58174.80809919435</v>
      </c>
      <c r="I132" s="111">
        <f t="shared" si="12"/>
        <v>3.2033230042227165</v>
      </c>
      <c r="J132" s="111">
        <f t="shared" si="13"/>
        <v>18160.768683803217</v>
      </c>
      <c r="K132" s="111">
        <v>58</v>
      </c>
      <c r="L132" s="108">
        <f t="shared" si="19"/>
        <v>12259.328862352944</v>
      </c>
      <c r="M132" s="118">
        <f t="shared" si="14"/>
        <v>70434.136961547294</v>
      </c>
      <c r="N132" s="119">
        <f t="shared" si="15"/>
        <v>21987.834779289788</v>
      </c>
    </row>
    <row r="133" spans="1:14" x14ac:dyDescent="0.25">
      <c r="A133" s="108">
        <f t="shared" si="16"/>
        <v>10</v>
      </c>
      <c r="B133" s="108">
        <v>119</v>
      </c>
      <c r="C133" s="108">
        <v>118</v>
      </c>
      <c r="D133" s="109">
        <f t="shared" si="18"/>
        <v>47058</v>
      </c>
      <c r="E133" s="110">
        <f t="shared" si="20"/>
        <v>58174.80809919435</v>
      </c>
      <c r="F133" s="110">
        <f t="shared" si="17"/>
        <v>0</v>
      </c>
      <c r="G133" s="111">
        <v>0</v>
      </c>
      <c r="H133" s="111">
        <f t="shared" si="11"/>
        <v>58174.80809919435</v>
      </c>
      <c r="I133" s="111">
        <f t="shared" si="12"/>
        <v>3.2353562342649447</v>
      </c>
      <c r="J133" s="111">
        <f t="shared" si="13"/>
        <v>17980.959092874466</v>
      </c>
      <c r="K133" s="111">
        <v>59</v>
      </c>
      <c r="L133" s="108">
        <f t="shared" si="19"/>
        <v>12300.193291894122</v>
      </c>
      <c r="M133" s="118">
        <f t="shared" si="14"/>
        <v>70475.001391088474</v>
      </c>
      <c r="N133" s="119">
        <f t="shared" si="15"/>
        <v>21782.764026014593</v>
      </c>
    </row>
    <row r="134" spans="1:14" ht="15.75" thickBot="1" x14ac:dyDescent="0.3">
      <c r="A134" s="120">
        <f t="shared" si="16"/>
        <v>10</v>
      </c>
      <c r="B134" s="120">
        <v>120</v>
      </c>
      <c r="C134" s="120">
        <v>119</v>
      </c>
      <c r="D134" s="121">
        <f t="shared" si="18"/>
        <v>47088</v>
      </c>
      <c r="E134" s="122">
        <f t="shared" si="20"/>
        <v>58174.80809919435</v>
      </c>
      <c r="F134" s="122">
        <f t="shared" si="17"/>
        <v>0</v>
      </c>
      <c r="G134" s="123">
        <v>0</v>
      </c>
      <c r="H134" s="123">
        <f t="shared" si="11"/>
        <v>58174.80809919435</v>
      </c>
      <c r="I134" s="123">
        <f t="shared" si="12"/>
        <v>3.2677097966075932</v>
      </c>
      <c r="J134" s="123">
        <f t="shared" si="13"/>
        <v>17802.929794925218</v>
      </c>
      <c r="K134" s="123">
        <v>60</v>
      </c>
      <c r="L134" s="120">
        <f t="shared" si="19"/>
        <v>12341.193936200436</v>
      </c>
      <c r="M134" s="124">
        <f t="shared" si="14"/>
        <v>70516.002035394791</v>
      </c>
      <c r="N134" s="125">
        <f t="shared" si="15"/>
        <v>21579.640306064422</v>
      </c>
    </row>
    <row r="135" spans="1:14" x14ac:dyDescent="0.25">
      <c r="A135" s="112">
        <f t="shared" si="16"/>
        <v>11</v>
      </c>
      <c r="B135" s="112">
        <v>121</v>
      </c>
      <c r="C135" s="112">
        <v>120</v>
      </c>
      <c r="D135" s="113">
        <f t="shared" si="18"/>
        <v>47119</v>
      </c>
      <c r="E135" s="114">
        <f t="shared" si="20"/>
        <v>61083.548504154067</v>
      </c>
      <c r="F135" s="114">
        <f t="shared" si="17"/>
        <v>0</v>
      </c>
      <c r="G135" s="115">
        <v>0</v>
      </c>
      <c r="H135" s="115">
        <f t="shared" si="11"/>
        <v>61083.548504154067</v>
      </c>
      <c r="I135" s="115">
        <f t="shared" si="12"/>
        <v>3.3003868945736698</v>
      </c>
      <c r="J135" s="115">
        <f t="shared" si="13"/>
        <v>18507.996321456907</v>
      </c>
      <c r="K135" s="115">
        <v>61</v>
      </c>
      <c r="L135" s="112">
        <f t="shared" si="19"/>
        <v>12382.331249321105</v>
      </c>
      <c r="M135" s="116">
        <f t="shared" si="14"/>
        <v>73465.879753475165</v>
      </c>
      <c r="N135" s="117">
        <f t="shared" si="15"/>
        <v>22259.778050344361</v>
      </c>
    </row>
    <row r="136" spans="1:14" x14ac:dyDescent="0.25">
      <c r="A136" s="108">
        <f t="shared" si="16"/>
        <v>11</v>
      </c>
      <c r="B136" s="108">
        <v>122</v>
      </c>
      <c r="C136" s="108">
        <v>121</v>
      </c>
      <c r="D136" s="109">
        <f t="shared" si="18"/>
        <v>47150</v>
      </c>
      <c r="E136" s="110">
        <f t="shared" si="20"/>
        <v>61083.548504154067</v>
      </c>
      <c r="F136" s="110">
        <f t="shared" si="17"/>
        <v>0</v>
      </c>
      <c r="G136" s="111">
        <v>0</v>
      </c>
      <c r="H136" s="111">
        <f t="shared" si="11"/>
        <v>61083.548504154067</v>
      </c>
      <c r="I136" s="111">
        <f t="shared" si="12"/>
        <v>3.3333907635194069</v>
      </c>
      <c r="J136" s="111">
        <f t="shared" si="13"/>
        <v>18324.74883312565</v>
      </c>
      <c r="K136" s="111">
        <v>62</v>
      </c>
      <c r="L136" s="108">
        <f t="shared" si="19"/>
        <v>12423.605686818843</v>
      </c>
      <c r="M136" s="118">
        <f t="shared" si="14"/>
        <v>73507.154190972913</v>
      </c>
      <c r="N136" s="119">
        <f t="shared" si="15"/>
        <v>22051.766326178866</v>
      </c>
    </row>
    <row r="137" spans="1:14" x14ac:dyDescent="0.25">
      <c r="A137" s="108">
        <f t="shared" si="16"/>
        <v>11</v>
      </c>
      <c r="B137" s="108">
        <v>123</v>
      </c>
      <c r="C137" s="108">
        <v>122</v>
      </c>
      <c r="D137" s="109">
        <f t="shared" si="18"/>
        <v>47178</v>
      </c>
      <c r="E137" s="110">
        <f t="shared" si="20"/>
        <v>61083.548504154067</v>
      </c>
      <c r="F137" s="110">
        <f t="shared" si="17"/>
        <v>0</v>
      </c>
      <c r="G137" s="111">
        <v>0</v>
      </c>
      <c r="H137" s="111">
        <f t="shared" si="11"/>
        <v>61083.548504154067</v>
      </c>
      <c r="I137" s="111">
        <f t="shared" si="12"/>
        <v>3.3667246711546008</v>
      </c>
      <c r="J137" s="111">
        <f t="shared" si="13"/>
        <v>18143.315676362028</v>
      </c>
      <c r="K137" s="111">
        <v>63</v>
      </c>
      <c r="L137" s="108">
        <f t="shared" si="19"/>
        <v>12465.017705774906</v>
      </c>
      <c r="M137" s="118">
        <f t="shared" si="14"/>
        <v>73548.566209928977</v>
      </c>
      <c r="N137" s="119">
        <f t="shared" si="15"/>
        <v>21845.73239388354</v>
      </c>
    </row>
    <row r="138" spans="1:14" x14ac:dyDescent="0.25">
      <c r="A138" s="108">
        <f t="shared" si="16"/>
        <v>11</v>
      </c>
      <c r="B138" s="108">
        <v>124</v>
      </c>
      <c r="C138" s="108">
        <v>123</v>
      </c>
      <c r="D138" s="109">
        <f t="shared" si="18"/>
        <v>47209</v>
      </c>
      <c r="E138" s="110">
        <f t="shared" si="20"/>
        <v>61083.548504154067</v>
      </c>
      <c r="F138" s="110">
        <f t="shared" si="17"/>
        <v>0</v>
      </c>
      <c r="G138" s="111">
        <v>0</v>
      </c>
      <c r="H138" s="111">
        <f t="shared" si="11"/>
        <v>61083.548504154067</v>
      </c>
      <c r="I138" s="111">
        <f t="shared" si="12"/>
        <v>3.4003919178661461</v>
      </c>
      <c r="J138" s="111">
        <f t="shared" si="13"/>
        <v>17963.67888748716</v>
      </c>
      <c r="K138" s="111">
        <v>64</v>
      </c>
      <c r="L138" s="108">
        <f t="shared" si="19"/>
        <v>12506.567764794157</v>
      </c>
      <c r="M138" s="118">
        <f t="shared" si="14"/>
        <v>73590.11626894823</v>
      </c>
      <c r="N138" s="119">
        <f t="shared" si="15"/>
        <v>21641.657210833615</v>
      </c>
    </row>
    <row r="139" spans="1:14" x14ac:dyDescent="0.25">
      <c r="A139" s="108">
        <f t="shared" si="16"/>
        <v>11</v>
      </c>
      <c r="B139" s="108">
        <v>125</v>
      </c>
      <c r="C139" s="108">
        <v>124</v>
      </c>
      <c r="D139" s="109">
        <f t="shared" si="18"/>
        <v>47239</v>
      </c>
      <c r="E139" s="110">
        <f t="shared" si="20"/>
        <v>61083.548504154067</v>
      </c>
      <c r="F139" s="110">
        <f t="shared" si="17"/>
        <v>0</v>
      </c>
      <c r="G139" s="111">
        <v>0</v>
      </c>
      <c r="H139" s="111">
        <f t="shared" ref="H139:H202" si="21">SUM(E139:G139)</f>
        <v>61083.548504154067</v>
      </c>
      <c r="I139" s="111">
        <f t="shared" ref="I139:I202" si="22">(1+($B$9/12))^(C139)</f>
        <v>3.4343958370448076</v>
      </c>
      <c r="J139" s="111">
        <f t="shared" ref="J139:J202" si="23">H139/I139</f>
        <v>17785.820680680357</v>
      </c>
      <c r="K139" s="111">
        <v>65</v>
      </c>
      <c r="L139" s="108">
        <f t="shared" si="19"/>
        <v>12548.256324010139</v>
      </c>
      <c r="M139" s="118">
        <f t="shared" ref="M139:M202" si="24">H139+L139</f>
        <v>73631.804828164211</v>
      </c>
      <c r="N139" s="119">
        <f t="shared" ref="N139:N202" si="25">M139/I139</f>
        <v>21439.52191938426</v>
      </c>
    </row>
    <row r="140" spans="1:14" x14ac:dyDescent="0.25">
      <c r="A140" s="108">
        <f t="shared" si="16"/>
        <v>11</v>
      </c>
      <c r="B140" s="108">
        <v>126</v>
      </c>
      <c r="C140" s="108">
        <v>125</v>
      </c>
      <c r="D140" s="109">
        <f t="shared" si="18"/>
        <v>47270</v>
      </c>
      <c r="E140" s="110">
        <f t="shared" si="20"/>
        <v>61083.548504154067</v>
      </c>
      <c r="F140" s="110">
        <f t="shared" si="17"/>
        <v>0</v>
      </c>
      <c r="G140" s="111">
        <v>0</v>
      </c>
      <c r="H140" s="111">
        <f t="shared" si="21"/>
        <v>61083.548504154067</v>
      </c>
      <c r="I140" s="111">
        <f t="shared" si="22"/>
        <v>3.4687397954152561</v>
      </c>
      <c r="J140" s="111">
        <f t="shared" si="23"/>
        <v>17609.723446218173</v>
      </c>
      <c r="K140" s="111">
        <v>66</v>
      </c>
      <c r="L140" s="108">
        <f t="shared" si="19"/>
        <v>12590.083845090174</v>
      </c>
      <c r="M140" s="118">
        <f t="shared" si="24"/>
        <v>73673.632349244246</v>
      </c>
      <c r="N140" s="119">
        <f t="shared" si="25"/>
        <v>21239.307845062645</v>
      </c>
    </row>
    <row r="141" spans="1:14" x14ac:dyDescent="0.25">
      <c r="A141" s="108">
        <f t="shared" si="16"/>
        <v>11</v>
      </c>
      <c r="B141" s="108">
        <v>127</v>
      </c>
      <c r="C141" s="108">
        <v>126</v>
      </c>
      <c r="D141" s="109">
        <f t="shared" si="18"/>
        <v>47300</v>
      </c>
      <c r="E141" s="110">
        <f t="shared" si="20"/>
        <v>61083.548504154067</v>
      </c>
      <c r="F141" s="110">
        <f t="shared" si="17"/>
        <v>0</v>
      </c>
      <c r="G141" s="111">
        <v>0</v>
      </c>
      <c r="H141" s="111">
        <f t="shared" si="21"/>
        <v>61083.548504154067</v>
      </c>
      <c r="I141" s="111">
        <f t="shared" si="22"/>
        <v>3.5034271933694092</v>
      </c>
      <c r="J141" s="111">
        <f t="shared" si="23"/>
        <v>17435.369748730864</v>
      </c>
      <c r="K141" s="111">
        <v>67</v>
      </c>
      <c r="L141" s="108">
        <f t="shared" si="19"/>
        <v>12632.050791240476</v>
      </c>
      <c r="M141" s="118">
        <f t="shared" si="24"/>
        <v>73715.599295394539</v>
      </c>
      <c r="N141" s="119">
        <f t="shared" si="25"/>
        <v>21040.996494777679</v>
      </c>
    </row>
    <row r="142" spans="1:14" x14ac:dyDescent="0.25">
      <c r="A142" s="108">
        <f t="shared" si="16"/>
        <v>11</v>
      </c>
      <c r="B142" s="108">
        <v>128</v>
      </c>
      <c r="C142" s="108">
        <v>127</v>
      </c>
      <c r="D142" s="109">
        <f t="shared" si="18"/>
        <v>47331</v>
      </c>
      <c r="E142" s="110">
        <f t="shared" si="20"/>
        <v>61083.548504154067</v>
      </c>
      <c r="F142" s="110">
        <f t="shared" si="17"/>
        <v>0</v>
      </c>
      <c r="G142" s="111">
        <v>0</v>
      </c>
      <c r="H142" s="111">
        <f t="shared" si="21"/>
        <v>61083.548504154067</v>
      </c>
      <c r="I142" s="111">
        <f t="shared" si="22"/>
        <v>3.5384614653031021</v>
      </c>
      <c r="J142" s="111">
        <f t="shared" si="23"/>
        <v>17262.742325476109</v>
      </c>
      <c r="K142" s="111">
        <v>68</v>
      </c>
      <c r="L142" s="108">
        <f t="shared" si="19"/>
        <v>12674.157627211278</v>
      </c>
      <c r="M142" s="118">
        <f t="shared" si="24"/>
        <v>73757.706131365339</v>
      </c>
      <c r="N142" s="119">
        <f t="shared" si="25"/>
        <v>20844.569555047368</v>
      </c>
    </row>
    <row r="143" spans="1:14" x14ac:dyDescent="0.25">
      <c r="A143" s="108">
        <f t="shared" si="16"/>
        <v>11</v>
      </c>
      <c r="B143" s="108">
        <v>129</v>
      </c>
      <c r="C143" s="108">
        <v>128</v>
      </c>
      <c r="D143" s="109">
        <f t="shared" si="18"/>
        <v>47362</v>
      </c>
      <c r="E143" s="110">
        <f t="shared" si="20"/>
        <v>61083.548504154067</v>
      </c>
      <c r="F143" s="110">
        <f t="shared" si="17"/>
        <v>0</v>
      </c>
      <c r="G143" s="111">
        <v>0</v>
      </c>
      <c r="H143" s="111">
        <f t="shared" si="21"/>
        <v>61083.548504154067</v>
      </c>
      <c r="I143" s="111">
        <f t="shared" si="22"/>
        <v>3.5738460799561338</v>
      </c>
      <c r="J143" s="111">
        <f t="shared" si="23"/>
        <v>17091.824084629807</v>
      </c>
      <c r="K143" s="111">
        <v>69</v>
      </c>
      <c r="L143" s="108">
        <f t="shared" si="19"/>
        <v>12716.404819301983</v>
      </c>
      <c r="M143" s="118">
        <f t="shared" si="24"/>
        <v>73799.953323456051</v>
      </c>
      <c r="N143" s="119">
        <f t="shared" si="25"/>
        <v>20650.008890243502</v>
      </c>
    </row>
    <row r="144" spans="1:14" x14ac:dyDescent="0.25">
      <c r="A144" s="108">
        <f t="shared" ref="A144:A207" si="26">ROUNDUP(B144/12,0)</f>
        <v>11</v>
      </c>
      <c r="B144" s="108">
        <v>130</v>
      </c>
      <c r="C144" s="108">
        <v>129</v>
      </c>
      <c r="D144" s="109">
        <f t="shared" si="18"/>
        <v>47392</v>
      </c>
      <c r="E144" s="110">
        <f t="shared" si="20"/>
        <v>61083.548504154067</v>
      </c>
      <c r="F144" s="110">
        <f t="shared" ref="F144:F207" si="27">IF($B$6&gt;C144,-E144,0)</f>
        <v>0</v>
      </c>
      <c r="G144" s="111">
        <v>0</v>
      </c>
      <c r="H144" s="111">
        <f t="shared" si="21"/>
        <v>61083.548504154067</v>
      </c>
      <c r="I144" s="111">
        <f t="shared" si="22"/>
        <v>3.6095845407556952</v>
      </c>
      <c r="J144" s="111">
        <f t="shared" si="23"/>
        <v>16922.598103593868</v>
      </c>
      <c r="K144" s="111">
        <v>70</v>
      </c>
      <c r="L144" s="108">
        <f t="shared" si="19"/>
        <v>12758.792835366323</v>
      </c>
      <c r="M144" s="118">
        <f t="shared" si="24"/>
        <v>73842.341339520382</v>
      </c>
      <c r="N144" s="119">
        <f t="shared" si="25"/>
        <v>20457.296540853673</v>
      </c>
    </row>
    <row r="145" spans="1:14" x14ac:dyDescent="0.25">
      <c r="A145" s="108">
        <f t="shared" si="26"/>
        <v>11</v>
      </c>
      <c r="B145" s="108">
        <v>131</v>
      </c>
      <c r="C145" s="108">
        <v>130</v>
      </c>
      <c r="D145" s="109">
        <f t="shared" ref="D145:D208" si="28">EDATE(D144,1)</f>
        <v>47423</v>
      </c>
      <c r="E145" s="110">
        <f t="shared" si="20"/>
        <v>61083.548504154067</v>
      </c>
      <c r="F145" s="110">
        <f t="shared" si="27"/>
        <v>0</v>
      </c>
      <c r="G145" s="111">
        <v>0</v>
      </c>
      <c r="H145" s="111">
        <f t="shared" si="21"/>
        <v>61083.548504154067</v>
      </c>
      <c r="I145" s="111">
        <f t="shared" si="22"/>
        <v>3.6456803861632521</v>
      </c>
      <c r="J145" s="111">
        <f t="shared" si="23"/>
        <v>16755.047627320662</v>
      </c>
      <c r="K145" s="111">
        <v>71</v>
      </c>
      <c r="L145" s="108">
        <f t="shared" si="19"/>
        <v>12801.322144817545</v>
      </c>
      <c r="M145" s="118">
        <f t="shared" si="24"/>
        <v>73884.870648971613</v>
      </c>
      <c r="N145" s="119">
        <f t="shared" si="25"/>
        <v>20266.414721760273</v>
      </c>
    </row>
    <row r="146" spans="1:14" ht="15.75" thickBot="1" x14ac:dyDescent="0.3">
      <c r="A146" s="120">
        <f t="shared" si="26"/>
        <v>11</v>
      </c>
      <c r="B146" s="120">
        <v>132</v>
      </c>
      <c r="C146" s="120">
        <v>131</v>
      </c>
      <c r="D146" s="121">
        <f t="shared" si="28"/>
        <v>47453</v>
      </c>
      <c r="E146" s="122">
        <f t="shared" si="20"/>
        <v>61083.548504154067</v>
      </c>
      <c r="F146" s="122">
        <f t="shared" si="27"/>
        <v>0</v>
      </c>
      <c r="G146" s="123">
        <v>0</v>
      </c>
      <c r="H146" s="123">
        <f t="shared" si="21"/>
        <v>61083.548504154067</v>
      </c>
      <c r="I146" s="123">
        <f t="shared" si="22"/>
        <v>3.6821371900248843</v>
      </c>
      <c r="J146" s="123">
        <f t="shared" si="23"/>
        <v>16589.156066654123</v>
      </c>
      <c r="K146" s="123">
        <v>72</v>
      </c>
      <c r="L146" s="120">
        <f t="shared" ref="L146:L209" si="29">L145*(1+$B$12/12)</f>
        <v>12843.993218633605</v>
      </c>
      <c r="M146" s="124">
        <f t="shared" si="24"/>
        <v>73927.541722787675</v>
      </c>
      <c r="N146" s="125">
        <f t="shared" si="25"/>
        <v>20077.345820536379</v>
      </c>
    </row>
    <row r="147" spans="1:14" x14ac:dyDescent="0.25">
      <c r="A147" s="112">
        <f t="shared" si="26"/>
        <v>12</v>
      </c>
      <c r="B147" s="112">
        <v>133</v>
      </c>
      <c r="C147" s="112">
        <v>132</v>
      </c>
      <c r="D147" s="113">
        <f t="shared" si="28"/>
        <v>47484</v>
      </c>
      <c r="E147" s="114">
        <f t="shared" si="20"/>
        <v>64137.725929361775</v>
      </c>
      <c r="F147" s="114">
        <f t="shared" si="27"/>
        <v>0</v>
      </c>
      <c r="G147" s="115">
        <v>0</v>
      </c>
      <c r="H147" s="115">
        <f t="shared" si="21"/>
        <v>64137.725929361775</v>
      </c>
      <c r="I147" s="115">
        <f t="shared" si="22"/>
        <v>3.7189585619251337</v>
      </c>
      <c r="J147" s="115">
        <f t="shared" si="23"/>
        <v>17246.152346521609</v>
      </c>
      <c r="K147" s="115">
        <v>73</v>
      </c>
      <c r="L147" s="112">
        <f t="shared" si="29"/>
        <v>12886.806529362384</v>
      </c>
      <c r="M147" s="116">
        <f t="shared" si="24"/>
        <v>77024.532458724163</v>
      </c>
      <c r="N147" s="117">
        <f t="shared" si="25"/>
        <v>20711.317745592762</v>
      </c>
    </row>
    <row r="148" spans="1:14" x14ac:dyDescent="0.25">
      <c r="A148" s="108">
        <f t="shared" si="26"/>
        <v>12</v>
      </c>
      <c r="B148" s="108">
        <v>134</v>
      </c>
      <c r="C148" s="108">
        <v>133</v>
      </c>
      <c r="D148" s="109">
        <f t="shared" si="28"/>
        <v>47515</v>
      </c>
      <c r="E148" s="110">
        <f t="shared" si="20"/>
        <v>64137.725929361775</v>
      </c>
      <c r="F148" s="110">
        <f t="shared" si="27"/>
        <v>0</v>
      </c>
      <c r="G148" s="111">
        <v>0</v>
      </c>
      <c r="H148" s="111">
        <f t="shared" si="21"/>
        <v>64137.725929361775</v>
      </c>
      <c r="I148" s="111">
        <f t="shared" si="22"/>
        <v>3.7561481475443843</v>
      </c>
      <c r="J148" s="111">
        <f t="shared" si="23"/>
        <v>17075.398362892687</v>
      </c>
      <c r="K148" s="111">
        <v>74</v>
      </c>
      <c r="L148" s="108">
        <f t="shared" si="29"/>
        <v>12929.762551126927</v>
      </c>
      <c r="M148" s="118">
        <f t="shared" si="24"/>
        <v>77067.488480488697</v>
      </c>
      <c r="N148" s="119">
        <f t="shared" si="25"/>
        <v>20517.691383092082</v>
      </c>
    </row>
    <row r="149" spans="1:14" x14ac:dyDescent="0.25">
      <c r="A149" s="108">
        <f t="shared" si="26"/>
        <v>12</v>
      </c>
      <c r="B149" s="108">
        <v>135</v>
      </c>
      <c r="C149" s="108">
        <v>134</v>
      </c>
      <c r="D149" s="109">
        <f t="shared" si="28"/>
        <v>47543</v>
      </c>
      <c r="E149" s="110">
        <f t="shared" si="20"/>
        <v>64137.725929361775</v>
      </c>
      <c r="F149" s="110">
        <f t="shared" si="27"/>
        <v>0</v>
      </c>
      <c r="G149" s="111">
        <v>0</v>
      </c>
      <c r="H149" s="111">
        <f t="shared" si="21"/>
        <v>64137.725929361775</v>
      </c>
      <c r="I149" s="111">
        <f t="shared" si="22"/>
        <v>3.7937096290198289</v>
      </c>
      <c r="J149" s="111">
        <f t="shared" si="23"/>
        <v>16906.335012765034</v>
      </c>
      <c r="K149" s="111">
        <v>75</v>
      </c>
      <c r="L149" s="108">
        <f t="shared" si="29"/>
        <v>12972.861759630685</v>
      </c>
      <c r="M149" s="118">
        <f t="shared" si="24"/>
        <v>77110.587688992455</v>
      </c>
      <c r="N149" s="119">
        <f t="shared" si="25"/>
        <v>20325.906626890504</v>
      </c>
    </row>
    <row r="150" spans="1:14" x14ac:dyDescent="0.25">
      <c r="A150" s="108">
        <f t="shared" si="26"/>
        <v>12</v>
      </c>
      <c r="B150" s="108">
        <v>136</v>
      </c>
      <c r="C150" s="108">
        <v>135</v>
      </c>
      <c r="D150" s="109">
        <f t="shared" si="28"/>
        <v>47574</v>
      </c>
      <c r="E150" s="110">
        <f t="shared" si="20"/>
        <v>64137.725929361775</v>
      </c>
      <c r="F150" s="110">
        <f t="shared" si="27"/>
        <v>0</v>
      </c>
      <c r="G150" s="111">
        <v>0</v>
      </c>
      <c r="H150" s="111">
        <f t="shared" si="21"/>
        <v>64137.725929361775</v>
      </c>
      <c r="I150" s="111">
        <f t="shared" si="22"/>
        <v>3.8316467253100264</v>
      </c>
      <c r="J150" s="111">
        <f t="shared" si="23"/>
        <v>16738.945557193107</v>
      </c>
      <c r="K150" s="111">
        <v>76</v>
      </c>
      <c r="L150" s="108">
        <f t="shared" si="29"/>
        <v>13016.104632162787</v>
      </c>
      <c r="M150" s="118">
        <f t="shared" si="24"/>
        <v>77153.830561524563</v>
      </c>
      <c r="N150" s="119">
        <f t="shared" si="25"/>
        <v>20135.94574152237</v>
      </c>
    </row>
    <row r="151" spans="1:14" x14ac:dyDescent="0.25">
      <c r="A151" s="108">
        <f t="shared" si="26"/>
        <v>12</v>
      </c>
      <c r="B151" s="108">
        <v>137</v>
      </c>
      <c r="C151" s="108">
        <v>136</v>
      </c>
      <c r="D151" s="109">
        <f t="shared" si="28"/>
        <v>47604</v>
      </c>
      <c r="E151" s="110">
        <f t="shared" si="20"/>
        <v>64137.725929361775</v>
      </c>
      <c r="F151" s="110">
        <f t="shared" si="27"/>
        <v>0</v>
      </c>
      <c r="G151" s="111">
        <v>0</v>
      </c>
      <c r="H151" s="111">
        <f t="shared" si="21"/>
        <v>64137.725929361775</v>
      </c>
      <c r="I151" s="111">
        <f t="shared" si="22"/>
        <v>3.8699631925631275</v>
      </c>
      <c r="J151" s="111">
        <f t="shared" si="23"/>
        <v>16573.213422963465</v>
      </c>
      <c r="K151" s="111">
        <v>77</v>
      </c>
      <c r="L151" s="108">
        <f t="shared" si="29"/>
        <v>13059.49164760333</v>
      </c>
      <c r="M151" s="118">
        <f t="shared" si="24"/>
        <v>77197.217576965108</v>
      </c>
      <c r="N151" s="119">
        <f t="shared" si="25"/>
        <v>19947.791163831815</v>
      </c>
    </row>
    <row r="152" spans="1:14" x14ac:dyDescent="0.25">
      <c r="A152" s="108">
        <f t="shared" si="26"/>
        <v>12</v>
      </c>
      <c r="B152" s="108">
        <v>138</v>
      </c>
      <c r="C152" s="108">
        <v>137</v>
      </c>
      <c r="D152" s="109">
        <f t="shared" si="28"/>
        <v>47635</v>
      </c>
      <c r="E152" s="110">
        <f t="shared" si="20"/>
        <v>64137.725929361775</v>
      </c>
      <c r="F152" s="110">
        <f t="shared" si="27"/>
        <v>0</v>
      </c>
      <c r="G152" s="111">
        <v>0</v>
      </c>
      <c r="H152" s="111">
        <f t="shared" si="21"/>
        <v>64137.725929361775</v>
      </c>
      <c r="I152" s="111">
        <f t="shared" si="22"/>
        <v>3.9086628244887591</v>
      </c>
      <c r="J152" s="111">
        <f t="shared" si="23"/>
        <v>16409.122200953927</v>
      </c>
      <c r="K152" s="111">
        <v>78</v>
      </c>
      <c r="L152" s="108">
        <f t="shared" si="29"/>
        <v>13103.023286428675</v>
      </c>
      <c r="M152" s="118">
        <f t="shared" si="24"/>
        <v>77240.749215790449</v>
      </c>
      <c r="N152" s="119">
        <f t="shared" si="25"/>
        <v>19761.425501288486</v>
      </c>
    </row>
    <row r="153" spans="1:14" x14ac:dyDescent="0.25">
      <c r="A153" s="108">
        <f t="shared" si="26"/>
        <v>12</v>
      </c>
      <c r="B153" s="108">
        <v>139</v>
      </c>
      <c r="C153" s="108">
        <v>138</v>
      </c>
      <c r="D153" s="109">
        <f t="shared" si="28"/>
        <v>47665</v>
      </c>
      <c r="E153" s="110">
        <f t="shared" si="20"/>
        <v>64137.725929361775</v>
      </c>
      <c r="F153" s="110">
        <f t="shared" si="27"/>
        <v>0</v>
      </c>
      <c r="G153" s="111">
        <v>0</v>
      </c>
      <c r="H153" s="111">
        <f t="shared" si="21"/>
        <v>64137.725929361775</v>
      </c>
      <c r="I153" s="111">
        <f t="shared" si="22"/>
        <v>3.947749452733647</v>
      </c>
      <c r="J153" s="111">
        <f t="shared" si="23"/>
        <v>16246.655644508837</v>
      </c>
      <c r="K153" s="111">
        <v>79</v>
      </c>
      <c r="L153" s="108">
        <f t="shared" si="29"/>
        <v>13146.700030716773</v>
      </c>
      <c r="M153" s="118">
        <f t="shared" si="24"/>
        <v>77284.425960078544</v>
      </c>
      <c r="N153" s="119">
        <f t="shared" si="25"/>
        <v>19576.831530319738</v>
      </c>
    </row>
    <row r="154" spans="1:14" x14ac:dyDescent="0.25">
      <c r="A154" s="108">
        <f t="shared" si="26"/>
        <v>12</v>
      </c>
      <c r="B154" s="108">
        <v>140</v>
      </c>
      <c r="C154" s="108">
        <v>139</v>
      </c>
      <c r="D154" s="109">
        <f t="shared" si="28"/>
        <v>47696</v>
      </c>
      <c r="E154" s="110">
        <f t="shared" si="20"/>
        <v>64137.725929361775</v>
      </c>
      <c r="F154" s="110">
        <f t="shared" si="27"/>
        <v>0</v>
      </c>
      <c r="G154" s="111">
        <v>0</v>
      </c>
      <c r="H154" s="111">
        <f t="shared" si="21"/>
        <v>64137.725929361775</v>
      </c>
      <c r="I154" s="111">
        <f t="shared" si="22"/>
        <v>3.9872269472609827</v>
      </c>
      <c r="J154" s="111">
        <f t="shared" si="23"/>
        <v>16085.797667830535</v>
      </c>
      <c r="K154" s="111">
        <v>80</v>
      </c>
      <c r="L154" s="108">
        <f t="shared" si="29"/>
        <v>13190.522364152497</v>
      </c>
      <c r="M154" s="118">
        <f t="shared" si="24"/>
        <v>77328.248293514276</v>
      </c>
      <c r="N154" s="119">
        <f t="shared" si="25"/>
        <v>19393.992194659186</v>
      </c>
    </row>
    <row r="155" spans="1:14" x14ac:dyDescent="0.25">
      <c r="A155" s="108">
        <f t="shared" si="26"/>
        <v>12</v>
      </c>
      <c r="B155" s="108">
        <v>141</v>
      </c>
      <c r="C155" s="108">
        <v>140</v>
      </c>
      <c r="D155" s="109">
        <f t="shared" si="28"/>
        <v>47727</v>
      </c>
      <c r="E155" s="110">
        <f t="shared" si="20"/>
        <v>64137.725929361775</v>
      </c>
      <c r="F155" s="110">
        <f t="shared" si="27"/>
        <v>0</v>
      </c>
      <c r="G155" s="111">
        <v>0</v>
      </c>
      <c r="H155" s="111">
        <f t="shared" si="21"/>
        <v>64137.725929361775</v>
      </c>
      <c r="I155" s="111">
        <f t="shared" si="22"/>
        <v>4.0270992167335926</v>
      </c>
      <c r="J155" s="111">
        <f t="shared" si="23"/>
        <v>15926.532344386667</v>
      </c>
      <c r="K155" s="111">
        <v>81</v>
      </c>
      <c r="L155" s="108">
        <f t="shared" si="29"/>
        <v>13234.490772033007</v>
      </c>
      <c r="M155" s="118">
        <f t="shared" si="24"/>
        <v>77372.216701394776</v>
      </c>
      <c r="N155" s="119">
        <f t="shared" si="25"/>
        <v>19212.890603711498</v>
      </c>
    </row>
    <row r="156" spans="1:14" x14ac:dyDescent="0.25">
      <c r="A156" s="108">
        <f t="shared" si="26"/>
        <v>12</v>
      </c>
      <c r="B156" s="108">
        <v>142</v>
      </c>
      <c r="C156" s="108">
        <v>141</v>
      </c>
      <c r="D156" s="109">
        <f t="shared" si="28"/>
        <v>47757</v>
      </c>
      <c r="E156" s="110">
        <f t="shared" ref="E156:E219" si="30">E144*(1+$B$8)</f>
        <v>64137.725929361775</v>
      </c>
      <c r="F156" s="110">
        <f t="shared" si="27"/>
        <v>0</v>
      </c>
      <c r="G156" s="111">
        <v>0</v>
      </c>
      <c r="H156" s="111">
        <f t="shared" si="21"/>
        <v>64137.725929361775</v>
      </c>
      <c r="I156" s="111">
        <f t="shared" si="22"/>
        <v>4.0673702089009289</v>
      </c>
      <c r="J156" s="111">
        <f t="shared" si="23"/>
        <v>15768.843905333331</v>
      </c>
      <c r="K156" s="111">
        <v>82</v>
      </c>
      <c r="L156" s="108">
        <f t="shared" si="29"/>
        <v>13278.605741273117</v>
      </c>
      <c r="M156" s="118">
        <f t="shared" si="24"/>
        <v>77416.331670634885</v>
      </c>
      <c r="N156" s="119">
        <f t="shared" si="25"/>
        <v>19033.510030933245</v>
      </c>
    </row>
    <row r="157" spans="1:14" x14ac:dyDescent="0.25">
      <c r="A157" s="108">
        <f t="shared" si="26"/>
        <v>12</v>
      </c>
      <c r="B157" s="108">
        <v>143</v>
      </c>
      <c r="C157" s="108">
        <v>142</v>
      </c>
      <c r="D157" s="109">
        <f t="shared" si="28"/>
        <v>47788</v>
      </c>
      <c r="E157" s="110">
        <f t="shared" si="30"/>
        <v>64137.725929361775</v>
      </c>
      <c r="F157" s="110">
        <f t="shared" si="27"/>
        <v>0</v>
      </c>
      <c r="G157" s="111">
        <v>0</v>
      </c>
      <c r="H157" s="111">
        <f t="shared" si="21"/>
        <v>64137.725929361775</v>
      </c>
      <c r="I157" s="111">
        <f t="shared" si="22"/>
        <v>4.108043910989938</v>
      </c>
      <c r="J157" s="111">
        <f t="shared" si="23"/>
        <v>15612.716737953795</v>
      </c>
      <c r="K157" s="111">
        <v>83</v>
      </c>
      <c r="L157" s="108">
        <f t="shared" si="29"/>
        <v>13322.867760410694</v>
      </c>
      <c r="M157" s="118">
        <f t="shared" si="24"/>
        <v>77460.593689772475</v>
      </c>
      <c r="N157" s="119">
        <f t="shared" si="25"/>
        <v>18855.83391222962</v>
      </c>
    </row>
    <row r="158" spans="1:14" ht="15.75" thickBot="1" x14ac:dyDescent="0.3">
      <c r="A158" s="120">
        <f t="shared" si="26"/>
        <v>12</v>
      </c>
      <c r="B158" s="120">
        <v>144</v>
      </c>
      <c r="C158" s="120">
        <v>143</v>
      </c>
      <c r="D158" s="121">
        <f t="shared" si="28"/>
        <v>47818</v>
      </c>
      <c r="E158" s="122">
        <f t="shared" si="30"/>
        <v>64137.725929361775</v>
      </c>
      <c r="F158" s="122">
        <f t="shared" si="27"/>
        <v>0</v>
      </c>
      <c r="G158" s="123">
        <v>0</v>
      </c>
      <c r="H158" s="123">
        <f t="shared" si="21"/>
        <v>64137.725929361775</v>
      </c>
      <c r="I158" s="123">
        <f t="shared" si="22"/>
        <v>4.1491243500998367</v>
      </c>
      <c r="J158" s="123">
        <f t="shared" si="23"/>
        <v>15458.135384112671</v>
      </c>
      <c r="K158" s="123">
        <v>84</v>
      </c>
      <c r="L158" s="120">
        <f t="shared" si="29"/>
        <v>13367.277319612063</v>
      </c>
      <c r="M158" s="124">
        <f t="shared" si="24"/>
        <v>77505.003248973837</v>
      </c>
      <c r="N158" s="125">
        <f t="shared" si="25"/>
        <v>18679.845844366871</v>
      </c>
    </row>
    <row r="159" spans="1:14" x14ac:dyDescent="0.25">
      <c r="A159" s="112">
        <f t="shared" si="26"/>
        <v>13</v>
      </c>
      <c r="B159" s="112">
        <v>145</v>
      </c>
      <c r="C159" s="112">
        <v>144</v>
      </c>
      <c r="D159" s="113">
        <f t="shared" si="28"/>
        <v>47849</v>
      </c>
      <c r="E159" s="114">
        <f t="shared" si="30"/>
        <v>67344.612225829871</v>
      </c>
      <c r="F159" s="114">
        <f t="shared" si="27"/>
        <v>0</v>
      </c>
      <c r="G159" s="115">
        <v>0</v>
      </c>
      <c r="H159" s="115">
        <f t="shared" si="21"/>
        <v>67344.612225829871</v>
      </c>
      <c r="I159" s="115">
        <f t="shared" si="22"/>
        <v>4.1906155936008362</v>
      </c>
      <c r="J159" s="115">
        <f t="shared" si="23"/>
        <v>16070.338765661685</v>
      </c>
      <c r="K159" s="115">
        <v>85</v>
      </c>
      <c r="L159" s="112">
        <f t="shared" si="29"/>
        <v>13411.834910677439</v>
      </c>
      <c r="M159" s="116">
        <f t="shared" si="24"/>
        <v>80756.447136507311</v>
      </c>
      <c r="N159" s="117">
        <f t="shared" si="25"/>
        <v>19270.783810336652</v>
      </c>
    </row>
    <row r="160" spans="1:14" x14ac:dyDescent="0.25">
      <c r="A160" s="108">
        <f t="shared" si="26"/>
        <v>13</v>
      </c>
      <c r="B160" s="108">
        <v>146</v>
      </c>
      <c r="C160" s="108">
        <v>145</v>
      </c>
      <c r="D160" s="109">
        <f t="shared" si="28"/>
        <v>47880</v>
      </c>
      <c r="E160" s="110">
        <f t="shared" si="30"/>
        <v>67344.612225829871</v>
      </c>
      <c r="F160" s="110">
        <f t="shared" si="27"/>
        <v>0</v>
      </c>
      <c r="G160" s="111">
        <v>0</v>
      </c>
      <c r="H160" s="111">
        <f t="shared" si="21"/>
        <v>67344.612225829871</v>
      </c>
      <c r="I160" s="111">
        <f t="shared" si="22"/>
        <v>4.2325217495368452</v>
      </c>
      <c r="J160" s="111">
        <f t="shared" si="23"/>
        <v>15911.226500655132</v>
      </c>
      <c r="K160" s="111">
        <v>86</v>
      </c>
      <c r="L160" s="108">
        <f t="shared" si="29"/>
        <v>13456.541027046364</v>
      </c>
      <c r="M160" s="118">
        <f t="shared" si="24"/>
        <v>80801.153252876233</v>
      </c>
      <c r="N160" s="119">
        <f t="shared" si="25"/>
        <v>19090.546495530263</v>
      </c>
    </row>
    <row r="161" spans="1:14" x14ac:dyDescent="0.25">
      <c r="A161" s="108">
        <f t="shared" si="26"/>
        <v>13</v>
      </c>
      <c r="B161" s="108">
        <v>147</v>
      </c>
      <c r="C161" s="108">
        <v>146</v>
      </c>
      <c r="D161" s="109">
        <f t="shared" si="28"/>
        <v>47908</v>
      </c>
      <c r="E161" s="110">
        <f t="shared" si="30"/>
        <v>67344.612225829871</v>
      </c>
      <c r="F161" s="110">
        <f t="shared" si="27"/>
        <v>0</v>
      </c>
      <c r="G161" s="111">
        <v>0</v>
      </c>
      <c r="H161" s="111">
        <f t="shared" si="21"/>
        <v>67344.612225829871</v>
      </c>
      <c r="I161" s="111">
        <f t="shared" si="22"/>
        <v>4.2748469670322136</v>
      </c>
      <c r="J161" s="111">
        <f t="shared" si="23"/>
        <v>15753.689604609041</v>
      </c>
      <c r="K161" s="111">
        <v>87</v>
      </c>
      <c r="L161" s="108">
        <f t="shared" si="29"/>
        <v>13501.396163803185</v>
      </c>
      <c r="M161" s="118">
        <f t="shared" si="24"/>
        <v>80846.008389633062</v>
      </c>
      <c r="N161" s="119">
        <f t="shared" si="25"/>
        <v>18912.023988956946</v>
      </c>
    </row>
    <row r="162" spans="1:14" x14ac:dyDescent="0.25">
      <c r="A162" s="108">
        <f t="shared" si="26"/>
        <v>13</v>
      </c>
      <c r="B162" s="108">
        <v>148</v>
      </c>
      <c r="C162" s="108">
        <v>147</v>
      </c>
      <c r="D162" s="109">
        <f t="shared" si="28"/>
        <v>47939</v>
      </c>
      <c r="E162" s="110">
        <f t="shared" si="30"/>
        <v>67344.612225829871</v>
      </c>
      <c r="F162" s="110">
        <f t="shared" si="27"/>
        <v>0</v>
      </c>
      <c r="G162" s="111">
        <v>0</v>
      </c>
      <c r="H162" s="111">
        <f t="shared" si="21"/>
        <v>67344.612225829871</v>
      </c>
      <c r="I162" s="111">
        <f t="shared" si="22"/>
        <v>4.3175954367025344</v>
      </c>
      <c r="J162" s="111">
        <f t="shared" si="23"/>
        <v>15597.712479810936</v>
      </c>
      <c r="K162" s="111">
        <v>88</v>
      </c>
      <c r="L162" s="108">
        <f t="shared" si="29"/>
        <v>13546.40081768253</v>
      </c>
      <c r="M162" s="118">
        <f t="shared" si="24"/>
        <v>80891.013043512401</v>
      </c>
      <c r="N162" s="119">
        <f t="shared" si="25"/>
        <v>18735.19977251298</v>
      </c>
    </row>
    <row r="163" spans="1:14" x14ac:dyDescent="0.25">
      <c r="A163" s="108">
        <f t="shared" si="26"/>
        <v>13</v>
      </c>
      <c r="B163" s="108">
        <v>149</v>
      </c>
      <c r="C163" s="108">
        <v>148</v>
      </c>
      <c r="D163" s="109">
        <f t="shared" si="28"/>
        <v>47969</v>
      </c>
      <c r="E163" s="110">
        <f t="shared" si="30"/>
        <v>67344.612225829871</v>
      </c>
      <c r="F163" s="110">
        <f t="shared" si="27"/>
        <v>0</v>
      </c>
      <c r="G163" s="111">
        <v>0</v>
      </c>
      <c r="H163" s="111">
        <f t="shared" si="21"/>
        <v>67344.612225829871</v>
      </c>
      <c r="I163" s="111">
        <f t="shared" si="22"/>
        <v>4.3607713910695605</v>
      </c>
      <c r="J163" s="111">
        <f t="shared" si="23"/>
        <v>15443.279682981123</v>
      </c>
      <c r="K163" s="111">
        <v>89</v>
      </c>
      <c r="L163" s="108">
        <f t="shared" si="29"/>
        <v>13591.555487074806</v>
      </c>
      <c r="M163" s="118">
        <f t="shared" si="24"/>
        <v>80936.167712904673</v>
      </c>
      <c r="N163" s="119">
        <f t="shared" si="25"/>
        <v>18560.057488602622</v>
      </c>
    </row>
    <row r="164" spans="1:14" x14ac:dyDescent="0.25">
      <c r="A164" s="108">
        <f t="shared" si="26"/>
        <v>13</v>
      </c>
      <c r="B164" s="108">
        <v>150</v>
      </c>
      <c r="C164" s="108">
        <v>149</v>
      </c>
      <c r="D164" s="109">
        <f t="shared" si="28"/>
        <v>48000</v>
      </c>
      <c r="E164" s="110">
        <f t="shared" si="30"/>
        <v>67344.612225829871</v>
      </c>
      <c r="F164" s="110">
        <f t="shared" si="27"/>
        <v>0</v>
      </c>
      <c r="G164" s="111">
        <v>0</v>
      </c>
      <c r="H164" s="111">
        <f t="shared" si="21"/>
        <v>67344.612225829871</v>
      </c>
      <c r="I164" s="111">
        <f t="shared" si="22"/>
        <v>4.4043791049802552</v>
      </c>
      <c r="J164" s="111">
        <f t="shared" si="23"/>
        <v>15290.375923743688</v>
      </c>
      <c r="K164" s="111">
        <v>90</v>
      </c>
      <c r="L164" s="108">
        <f t="shared" si="29"/>
        <v>13636.860672031722</v>
      </c>
      <c r="M164" s="118">
        <f t="shared" si="24"/>
        <v>80981.472897861589</v>
      </c>
      <c r="N164" s="119">
        <f t="shared" si="25"/>
        <v>18386.580938569008</v>
      </c>
    </row>
    <row r="165" spans="1:14" x14ac:dyDescent="0.25">
      <c r="A165" s="108">
        <f t="shared" si="26"/>
        <v>13</v>
      </c>
      <c r="B165" s="108">
        <v>151</v>
      </c>
      <c r="C165" s="108">
        <v>150</v>
      </c>
      <c r="D165" s="109">
        <f t="shared" si="28"/>
        <v>48030</v>
      </c>
      <c r="E165" s="110">
        <f t="shared" si="30"/>
        <v>67344.612225829871</v>
      </c>
      <c r="F165" s="110">
        <f t="shared" si="27"/>
        <v>0</v>
      </c>
      <c r="G165" s="111">
        <v>0</v>
      </c>
      <c r="H165" s="111">
        <f t="shared" si="21"/>
        <v>67344.612225829871</v>
      </c>
      <c r="I165" s="111">
        <f t="shared" si="22"/>
        <v>4.4484228960300589</v>
      </c>
      <c r="J165" s="111">
        <f t="shared" si="23"/>
        <v>15138.986063112559</v>
      </c>
      <c r="K165" s="111">
        <v>91</v>
      </c>
      <c r="L165" s="108">
        <f t="shared" si="29"/>
        <v>13682.316874271828</v>
      </c>
      <c r="M165" s="118">
        <f t="shared" si="24"/>
        <v>81026.929100101697</v>
      </c>
      <c r="N165" s="119">
        <f t="shared" si="25"/>
        <v>18214.754081140352</v>
      </c>
    </row>
    <row r="166" spans="1:14" x14ac:dyDescent="0.25">
      <c r="A166" s="108">
        <f t="shared" si="26"/>
        <v>13</v>
      </c>
      <c r="B166" s="108">
        <v>152</v>
      </c>
      <c r="C166" s="108">
        <v>151</v>
      </c>
      <c r="D166" s="109">
        <f t="shared" si="28"/>
        <v>48061</v>
      </c>
      <c r="E166" s="110">
        <f t="shared" si="30"/>
        <v>67344.612225829871</v>
      </c>
      <c r="F166" s="110">
        <f t="shared" si="27"/>
        <v>0</v>
      </c>
      <c r="G166" s="111">
        <v>0</v>
      </c>
      <c r="H166" s="111">
        <f t="shared" si="21"/>
        <v>67344.612225829871</v>
      </c>
      <c r="I166" s="111">
        <f t="shared" si="22"/>
        <v>4.4929071249903592</v>
      </c>
      <c r="J166" s="111">
        <f t="shared" si="23"/>
        <v>14989.095111992634</v>
      </c>
      <c r="K166" s="111">
        <v>92</v>
      </c>
      <c r="L166" s="108">
        <f t="shared" si="29"/>
        <v>13727.924597186069</v>
      </c>
      <c r="M166" s="118">
        <f t="shared" si="24"/>
        <v>81072.536823015937</v>
      </c>
      <c r="N166" s="119">
        <f t="shared" si="25"/>
        <v>18044.561030891531</v>
      </c>
    </row>
    <row r="167" spans="1:14" x14ac:dyDescent="0.25">
      <c r="A167" s="108">
        <f t="shared" si="26"/>
        <v>13</v>
      </c>
      <c r="B167" s="108">
        <v>153</v>
      </c>
      <c r="C167" s="108">
        <v>152</v>
      </c>
      <c r="D167" s="109">
        <f t="shared" si="28"/>
        <v>48092</v>
      </c>
      <c r="E167" s="110">
        <f t="shared" si="30"/>
        <v>67344.612225829871</v>
      </c>
      <c r="F167" s="110">
        <f t="shared" si="27"/>
        <v>0</v>
      </c>
      <c r="G167" s="111">
        <v>0</v>
      </c>
      <c r="H167" s="111">
        <f t="shared" si="21"/>
        <v>67344.612225829871</v>
      </c>
      <c r="I167" s="111">
        <f t="shared" si="22"/>
        <v>4.5378361962402636</v>
      </c>
      <c r="J167" s="111">
        <f t="shared" si="23"/>
        <v>14840.688229695674</v>
      </c>
      <c r="K167" s="111">
        <v>93</v>
      </c>
      <c r="L167" s="108">
        <f t="shared" si="29"/>
        <v>13773.684345843358</v>
      </c>
      <c r="M167" s="118">
        <f t="shared" si="24"/>
        <v>81118.296571673229</v>
      </c>
      <c r="N167" s="119">
        <f t="shared" si="25"/>
        <v>17875.986056720652</v>
      </c>
    </row>
    <row r="168" spans="1:14" x14ac:dyDescent="0.25">
      <c r="A168" s="108">
        <f t="shared" si="26"/>
        <v>13</v>
      </c>
      <c r="B168" s="108">
        <v>154</v>
      </c>
      <c r="C168" s="108">
        <v>153</v>
      </c>
      <c r="D168" s="109">
        <f t="shared" si="28"/>
        <v>48122</v>
      </c>
      <c r="E168" s="110">
        <f t="shared" si="30"/>
        <v>67344.612225829871</v>
      </c>
      <c r="F168" s="110">
        <f t="shared" si="27"/>
        <v>0</v>
      </c>
      <c r="G168" s="111">
        <v>0</v>
      </c>
      <c r="H168" s="111">
        <f t="shared" si="21"/>
        <v>67344.612225829871</v>
      </c>
      <c r="I168" s="111">
        <f t="shared" si="22"/>
        <v>4.5832145582026671</v>
      </c>
      <c r="J168" s="111">
        <f t="shared" si="23"/>
        <v>14693.750722470963</v>
      </c>
      <c r="K168" s="111">
        <v>94</v>
      </c>
      <c r="L168" s="108">
        <f t="shared" si="29"/>
        <v>13819.59662699617</v>
      </c>
      <c r="M168" s="118">
        <f t="shared" si="24"/>
        <v>81164.208852826036</v>
      </c>
      <c r="N168" s="119">
        <f t="shared" si="25"/>
        <v>17709.013580340656</v>
      </c>
    </row>
    <row r="169" spans="1:14" x14ac:dyDescent="0.25">
      <c r="A169" s="108">
        <f t="shared" si="26"/>
        <v>13</v>
      </c>
      <c r="B169" s="108">
        <v>155</v>
      </c>
      <c r="C169" s="108">
        <v>154</v>
      </c>
      <c r="D169" s="109">
        <f t="shared" si="28"/>
        <v>48153</v>
      </c>
      <c r="E169" s="110">
        <f t="shared" si="30"/>
        <v>67344.612225829871</v>
      </c>
      <c r="F169" s="110">
        <f t="shared" si="27"/>
        <v>0</v>
      </c>
      <c r="G169" s="111">
        <v>0</v>
      </c>
      <c r="H169" s="111">
        <f t="shared" si="21"/>
        <v>67344.612225829871</v>
      </c>
      <c r="I169" s="111">
        <f t="shared" si="22"/>
        <v>4.6290467037846934</v>
      </c>
      <c r="J169" s="111">
        <f t="shared" si="23"/>
        <v>14548.268042050458</v>
      </c>
      <c r="K169" s="111">
        <v>95</v>
      </c>
      <c r="L169" s="108">
        <f t="shared" si="29"/>
        <v>13865.661949086158</v>
      </c>
      <c r="M169" s="118">
        <f t="shared" si="24"/>
        <v>81210.274174916034</v>
      </c>
      <c r="N169" s="119">
        <f t="shared" si="25"/>
        <v>17543.628174785703</v>
      </c>
    </row>
    <row r="170" spans="1:14" ht="15.75" thickBot="1" x14ac:dyDescent="0.3">
      <c r="A170" s="120">
        <f t="shared" si="26"/>
        <v>13</v>
      </c>
      <c r="B170" s="120">
        <v>156</v>
      </c>
      <c r="C170" s="120">
        <v>155</v>
      </c>
      <c r="D170" s="121">
        <f t="shared" si="28"/>
        <v>48183</v>
      </c>
      <c r="E170" s="122">
        <f t="shared" si="30"/>
        <v>67344.612225829871</v>
      </c>
      <c r="F170" s="122">
        <f t="shared" si="27"/>
        <v>0</v>
      </c>
      <c r="G170" s="123">
        <v>0</v>
      </c>
      <c r="H170" s="123">
        <f t="shared" si="21"/>
        <v>67344.612225829871</v>
      </c>
      <c r="I170" s="123">
        <f t="shared" si="22"/>
        <v>4.6753371708225391</v>
      </c>
      <c r="J170" s="123">
        <f t="shared" si="23"/>
        <v>14404.225784208378</v>
      </c>
      <c r="K170" s="123">
        <v>96</v>
      </c>
      <c r="L170" s="120">
        <f t="shared" si="29"/>
        <v>13911.880822249779</v>
      </c>
      <c r="M170" s="124">
        <f t="shared" si="24"/>
        <v>81256.493048079647</v>
      </c>
      <c r="N170" s="125">
        <f t="shared" si="25"/>
        <v>17379.81456293217</v>
      </c>
    </row>
    <row r="171" spans="1:14" x14ac:dyDescent="0.25">
      <c r="A171" s="112">
        <f t="shared" si="26"/>
        <v>14</v>
      </c>
      <c r="B171" s="112">
        <v>157</v>
      </c>
      <c r="C171" s="112">
        <v>156</v>
      </c>
      <c r="D171" s="113">
        <f t="shared" si="28"/>
        <v>48214</v>
      </c>
      <c r="E171" s="114">
        <f t="shared" si="30"/>
        <v>70711.842837121367</v>
      </c>
      <c r="F171" s="114">
        <f t="shared" si="27"/>
        <v>0</v>
      </c>
      <c r="G171" s="115">
        <v>0</v>
      </c>
      <c r="H171" s="115">
        <f t="shared" si="21"/>
        <v>70711.842837121367</v>
      </c>
      <c r="I171" s="115">
        <f t="shared" si="22"/>
        <v>4.722090542530764</v>
      </c>
      <c r="J171" s="115">
        <f t="shared" si="23"/>
        <v>14974.690171701783</v>
      </c>
      <c r="K171" s="115">
        <v>97</v>
      </c>
      <c r="L171" s="112">
        <f t="shared" si="29"/>
        <v>13958.253758323946</v>
      </c>
      <c r="M171" s="116">
        <f t="shared" si="24"/>
        <v>84670.096595445313</v>
      </c>
      <c r="N171" s="117">
        <f t="shared" si="25"/>
        <v>17930.638100400993</v>
      </c>
    </row>
    <row r="172" spans="1:14" x14ac:dyDescent="0.25">
      <c r="A172" s="108">
        <f t="shared" si="26"/>
        <v>14</v>
      </c>
      <c r="B172" s="108">
        <v>158</v>
      </c>
      <c r="C172" s="108">
        <v>157</v>
      </c>
      <c r="D172" s="109">
        <f t="shared" si="28"/>
        <v>48245</v>
      </c>
      <c r="E172" s="110">
        <f t="shared" si="30"/>
        <v>70711.842837121367</v>
      </c>
      <c r="F172" s="110">
        <f t="shared" si="27"/>
        <v>0</v>
      </c>
      <c r="G172" s="111">
        <v>0</v>
      </c>
      <c r="H172" s="111">
        <f t="shared" si="21"/>
        <v>70711.842837121367</v>
      </c>
      <c r="I172" s="111">
        <f t="shared" si="22"/>
        <v>4.7693114479560723</v>
      </c>
      <c r="J172" s="111">
        <f t="shared" si="23"/>
        <v>14826.42591257602</v>
      </c>
      <c r="K172" s="111">
        <v>98</v>
      </c>
      <c r="L172" s="108">
        <f t="shared" si="29"/>
        <v>14004.781270851694</v>
      </c>
      <c r="M172" s="118">
        <f t="shared" si="24"/>
        <v>84716.624107973068</v>
      </c>
      <c r="N172" s="119">
        <f t="shared" si="25"/>
        <v>17762.862633825072</v>
      </c>
    </row>
    <row r="173" spans="1:14" x14ac:dyDescent="0.25">
      <c r="A173" s="108">
        <f t="shared" si="26"/>
        <v>14</v>
      </c>
      <c r="B173" s="108">
        <v>159</v>
      </c>
      <c r="C173" s="108">
        <v>158</v>
      </c>
      <c r="D173" s="109">
        <f t="shared" si="28"/>
        <v>48274</v>
      </c>
      <c r="E173" s="110">
        <f t="shared" si="30"/>
        <v>70711.842837121367</v>
      </c>
      <c r="F173" s="110">
        <f t="shared" si="27"/>
        <v>0</v>
      </c>
      <c r="G173" s="111">
        <v>0</v>
      </c>
      <c r="H173" s="111">
        <f t="shared" si="21"/>
        <v>70711.842837121367</v>
      </c>
      <c r="I173" s="111">
        <f t="shared" si="22"/>
        <v>4.8170045624356339</v>
      </c>
      <c r="J173" s="111">
        <f t="shared" si="23"/>
        <v>14679.629616411898</v>
      </c>
      <c r="K173" s="111">
        <v>99</v>
      </c>
      <c r="L173" s="108">
        <f t="shared" si="29"/>
        <v>14051.463875087868</v>
      </c>
      <c r="M173" s="118">
        <f t="shared" si="24"/>
        <v>84763.306712209233</v>
      </c>
      <c r="N173" s="119">
        <f t="shared" si="25"/>
        <v>17596.683917058646</v>
      </c>
    </row>
    <row r="174" spans="1:14" x14ac:dyDescent="0.25">
      <c r="A174" s="108">
        <f t="shared" si="26"/>
        <v>14</v>
      </c>
      <c r="B174" s="108">
        <v>160</v>
      </c>
      <c r="C174" s="108">
        <v>159</v>
      </c>
      <c r="D174" s="109">
        <f t="shared" si="28"/>
        <v>48305</v>
      </c>
      <c r="E174" s="110">
        <f t="shared" si="30"/>
        <v>70711.842837121367</v>
      </c>
      <c r="F174" s="110">
        <f t="shared" si="27"/>
        <v>0</v>
      </c>
      <c r="G174" s="111">
        <v>0</v>
      </c>
      <c r="H174" s="111">
        <f t="shared" si="21"/>
        <v>70711.842837121367</v>
      </c>
      <c r="I174" s="111">
        <f t="shared" si="22"/>
        <v>4.8651746080599887</v>
      </c>
      <c r="J174" s="111">
        <f t="shared" si="23"/>
        <v>14534.286748922676</v>
      </c>
      <c r="K174" s="111">
        <v>100</v>
      </c>
      <c r="L174" s="108">
        <f t="shared" si="29"/>
        <v>14098.302088004828</v>
      </c>
      <c r="M174" s="118">
        <f t="shared" si="24"/>
        <v>84810.144925126195</v>
      </c>
      <c r="N174" s="119">
        <f t="shared" si="25"/>
        <v>17432.086565736772</v>
      </c>
    </row>
    <row r="175" spans="1:14" x14ac:dyDescent="0.25">
      <c r="A175" s="108">
        <f t="shared" si="26"/>
        <v>14</v>
      </c>
      <c r="B175" s="108">
        <v>161</v>
      </c>
      <c r="C175" s="108">
        <v>160</v>
      </c>
      <c r="D175" s="109">
        <f t="shared" si="28"/>
        <v>48335</v>
      </c>
      <c r="E175" s="110">
        <f t="shared" si="30"/>
        <v>70711.842837121367</v>
      </c>
      <c r="F175" s="110">
        <f t="shared" si="27"/>
        <v>0</v>
      </c>
      <c r="G175" s="111">
        <v>0</v>
      </c>
      <c r="H175" s="111">
        <f t="shared" si="21"/>
        <v>70711.842837121367</v>
      </c>
      <c r="I175" s="111">
        <f t="shared" si="22"/>
        <v>4.91382635414059</v>
      </c>
      <c r="J175" s="111">
        <f t="shared" si="23"/>
        <v>14390.382919725418</v>
      </c>
      <c r="K175" s="111">
        <v>101</v>
      </c>
      <c r="L175" s="108">
        <f t="shared" si="29"/>
        <v>14145.296428298179</v>
      </c>
      <c r="M175" s="118">
        <f t="shared" si="24"/>
        <v>84857.139265419552</v>
      </c>
      <c r="N175" s="119">
        <f t="shared" si="25"/>
        <v>17269.055345009387</v>
      </c>
    </row>
    <row r="176" spans="1:14" x14ac:dyDescent="0.25">
      <c r="A176" s="108">
        <f t="shared" si="26"/>
        <v>14</v>
      </c>
      <c r="B176" s="108">
        <v>162</v>
      </c>
      <c r="C176" s="108">
        <v>161</v>
      </c>
      <c r="D176" s="109">
        <f t="shared" si="28"/>
        <v>48366</v>
      </c>
      <c r="E176" s="110">
        <f t="shared" si="30"/>
        <v>70711.842837121367</v>
      </c>
      <c r="F176" s="110">
        <f t="shared" si="27"/>
        <v>0</v>
      </c>
      <c r="G176" s="111">
        <v>0</v>
      </c>
      <c r="H176" s="111">
        <f t="shared" si="21"/>
        <v>70711.842837121367</v>
      </c>
      <c r="I176" s="111">
        <f t="shared" si="22"/>
        <v>4.9629646176819957</v>
      </c>
      <c r="J176" s="111">
        <f t="shared" si="23"/>
        <v>14247.903880916256</v>
      </c>
      <c r="K176" s="111">
        <v>102</v>
      </c>
      <c r="L176" s="108">
        <f t="shared" si="29"/>
        <v>14192.447416392508</v>
      </c>
      <c r="M176" s="118">
        <f t="shared" si="24"/>
        <v>84904.290253513871</v>
      </c>
      <c r="N176" s="119">
        <f t="shared" si="25"/>
        <v>17107.57516807954</v>
      </c>
    </row>
    <row r="177" spans="1:14" x14ac:dyDescent="0.25">
      <c r="A177" s="108">
        <f t="shared" si="26"/>
        <v>14</v>
      </c>
      <c r="B177" s="108">
        <v>163</v>
      </c>
      <c r="C177" s="108">
        <v>162</v>
      </c>
      <c r="D177" s="109">
        <f t="shared" si="28"/>
        <v>48396</v>
      </c>
      <c r="E177" s="110">
        <f t="shared" si="30"/>
        <v>70711.842837121367</v>
      </c>
      <c r="F177" s="110">
        <f t="shared" si="27"/>
        <v>0</v>
      </c>
      <c r="G177" s="111">
        <v>0</v>
      </c>
      <c r="H177" s="111">
        <f t="shared" si="21"/>
        <v>70711.842837121367</v>
      </c>
      <c r="I177" s="111">
        <f t="shared" si="22"/>
        <v>5.0125942638588157</v>
      </c>
      <c r="J177" s="111">
        <f t="shared" si="23"/>
        <v>14106.835525659659</v>
      </c>
      <c r="K177" s="111">
        <v>103</v>
      </c>
      <c r="L177" s="108">
        <f t="shared" si="29"/>
        <v>14239.75557444715</v>
      </c>
      <c r="M177" s="118">
        <f t="shared" si="24"/>
        <v>84951.598411568513</v>
      </c>
      <c r="N177" s="119">
        <f t="shared" si="25"/>
        <v>16947.63109475586</v>
      </c>
    </row>
    <row r="178" spans="1:14" x14ac:dyDescent="0.25">
      <c r="A178" s="108">
        <f t="shared" si="26"/>
        <v>14</v>
      </c>
      <c r="B178" s="108">
        <v>164</v>
      </c>
      <c r="C178" s="108">
        <v>163</v>
      </c>
      <c r="D178" s="109">
        <f t="shared" si="28"/>
        <v>48427</v>
      </c>
      <c r="E178" s="110">
        <f t="shared" si="30"/>
        <v>70711.842837121367</v>
      </c>
      <c r="F178" s="110">
        <f t="shared" si="27"/>
        <v>0</v>
      </c>
      <c r="G178" s="111">
        <v>0</v>
      </c>
      <c r="H178" s="111">
        <f t="shared" si="21"/>
        <v>70711.842837121367</v>
      </c>
      <c r="I178" s="111">
        <f t="shared" si="22"/>
        <v>5.0627202064974028</v>
      </c>
      <c r="J178" s="111">
        <f t="shared" si="23"/>
        <v>13967.163886791745</v>
      </c>
      <c r="K178" s="111">
        <v>104</v>
      </c>
      <c r="L178" s="108">
        <f t="shared" si="29"/>
        <v>14287.221426361975</v>
      </c>
      <c r="M178" s="118">
        <f t="shared" si="24"/>
        <v>84999.064263483335</v>
      </c>
      <c r="N178" s="119">
        <f t="shared" si="25"/>
        <v>16789.208330019323</v>
      </c>
    </row>
    <row r="179" spans="1:14" x14ac:dyDescent="0.25">
      <c r="A179" s="108">
        <f t="shared" si="26"/>
        <v>14</v>
      </c>
      <c r="B179" s="108">
        <v>165</v>
      </c>
      <c r="C179" s="108">
        <v>164</v>
      </c>
      <c r="D179" s="109">
        <f t="shared" si="28"/>
        <v>48458</v>
      </c>
      <c r="E179" s="110">
        <f t="shared" si="30"/>
        <v>70711.842837121367</v>
      </c>
      <c r="F179" s="110">
        <f t="shared" si="27"/>
        <v>0</v>
      </c>
      <c r="G179" s="111">
        <v>0</v>
      </c>
      <c r="H179" s="111">
        <f t="shared" si="21"/>
        <v>70711.842837121367</v>
      </c>
      <c r="I179" s="111">
        <f t="shared" si="22"/>
        <v>5.1133474085623778</v>
      </c>
      <c r="J179" s="111">
        <f t="shared" si="23"/>
        <v>13828.875135437367</v>
      </c>
      <c r="K179" s="111">
        <v>105</v>
      </c>
      <c r="L179" s="108">
        <f t="shared" si="29"/>
        <v>14334.845497783183</v>
      </c>
      <c r="M179" s="118">
        <f t="shared" si="24"/>
        <v>85046.688334904553</v>
      </c>
      <c r="N179" s="119">
        <f t="shared" si="25"/>
        <v>16632.292222604039</v>
      </c>
    </row>
    <row r="180" spans="1:14" x14ac:dyDescent="0.25">
      <c r="A180" s="108">
        <f t="shared" si="26"/>
        <v>14</v>
      </c>
      <c r="B180" s="108">
        <v>166</v>
      </c>
      <c r="C180" s="108">
        <v>165</v>
      </c>
      <c r="D180" s="109">
        <f t="shared" si="28"/>
        <v>48488</v>
      </c>
      <c r="E180" s="110">
        <f t="shared" si="30"/>
        <v>70711.842837121367</v>
      </c>
      <c r="F180" s="110">
        <f t="shared" si="27"/>
        <v>0</v>
      </c>
      <c r="G180" s="111">
        <v>0</v>
      </c>
      <c r="H180" s="111">
        <f t="shared" si="21"/>
        <v>70711.842837121367</v>
      </c>
      <c r="I180" s="111">
        <f t="shared" si="22"/>
        <v>5.164480882648002</v>
      </c>
      <c r="J180" s="111">
        <f t="shared" si="23"/>
        <v>13691.955579640957</v>
      </c>
      <c r="K180" s="111">
        <v>106</v>
      </c>
      <c r="L180" s="108">
        <f t="shared" si="29"/>
        <v>14382.628316109127</v>
      </c>
      <c r="M180" s="118">
        <f t="shared" si="24"/>
        <v>85094.471153230494</v>
      </c>
      <c r="N180" s="119">
        <f t="shared" si="25"/>
        <v>16476.868263592005</v>
      </c>
    </row>
    <row r="181" spans="1:14" x14ac:dyDescent="0.25">
      <c r="A181" s="108">
        <f t="shared" si="26"/>
        <v>14</v>
      </c>
      <c r="B181" s="108">
        <v>167</v>
      </c>
      <c r="C181" s="108">
        <v>166</v>
      </c>
      <c r="D181" s="109">
        <f t="shared" si="28"/>
        <v>48519</v>
      </c>
      <c r="E181" s="110">
        <f t="shared" si="30"/>
        <v>70711.842837121367</v>
      </c>
      <c r="F181" s="110">
        <f t="shared" si="27"/>
        <v>0</v>
      </c>
      <c r="G181" s="111">
        <v>0</v>
      </c>
      <c r="H181" s="111">
        <f t="shared" si="21"/>
        <v>70711.842837121367</v>
      </c>
      <c r="I181" s="111">
        <f t="shared" si="22"/>
        <v>5.216125691474482</v>
      </c>
      <c r="J181" s="111">
        <f t="shared" si="23"/>
        <v>13556.391663010849</v>
      </c>
      <c r="K181" s="111">
        <v>107</v>
      </c>
      <c r="L181" s="108">
        <f t="shared" si="29"/>
        <v>14430.570410496159</v>
      </c>
      <c r="M181" s="118">
        <f t="shared" si="24"/>
        <v>85142.413247617529</v>
      </c>
      <c r="N181" s="119">
        <f t="shared" si="25"/>
        <v>16322.922085021628</v>
      </c>
    </row>
    <row r="182" spans="1:14" ht="15.75" thickBot="1" x14ac:dyDescent="0.3">
      <c r="A182" s="120">
        <f t="shared" si="26"/>
        <v>14</v>
      </c>
      <c r="B182" s="120">
        <v>168</v>
      </c>
      <c r="C182" s="120">
        <v>167</v>
      </c>
      <c r="D182" s="121">
        <f t="shared" si="28"/>
        <v>48549</v>
      </c>
      <c r="E182" s="122">
        <f t="shared" si="30"/>
        <v>70711.842837121367</v>
      </c>
      <c r="F182" s="122">
        <f t="shared" si="27"/>
        <v>0</v>
      </c>
      <c r="G182" s="123">
        <v>0</v>
      </c>
      <c r="H182" s="123">
        <f t="shared" si="21"/>
        <v>70711.842837121367</v>
      </c>
      <c r="I182" s="123">
        <f t="shared" si="22"/>
        <v>5.2682869483892256</v>
      </c>
      <c r="J182" s="123">
        <f t="shared" si="23"/>
        <v>13422.16996337708</v>
      </c>
      <c r="K182" s="123">
        <v>108</v>
      </c>
      <c r="L182" s="120">
        <f t="shared" si="29"/>
        <v>14478.67231186448</v>
      </c>
      <c r="M182" s="124">
        <f t="shared" si="24"/>
        <v>85190.51514898584</v>
      </c>
      <c r="N182" s="125">
        <f t="shared" si="25"/>
        <v>16170.4394585099</v>
      </c>
    </row>
    <row r="183" spans="1:14" x14ac:dyDescent="0.25">
      <c r="A183" s="112">
        <f t="shared" si="26"/>
        <v>15</v>
      </c>
      <c r="B183" s="112">
        <v>169</v>
      </c>
      <c r="C183" s="112">
        <v>168</v>
      </c>
      <c r="D183" s="113">
        <f t="shared" si="28"/>
        <v>48580</v>
      </c>
      <c r="E183" s="114">
        <f t="shared" si="30"/>
        <v>74247.434978977442</v>
      </c>
      <c r="F183" s="114">
        <f t="shared" si="27"/>
        <v>0</v>
      </c>
      <c r="G183" s="115">
        <v>0</v>
      </c>
      <c r="H183" s="115">
        <f t="shared" si="21"/>
        <v>74247.434978977442</v>
      </c>
      <c r="I183" s="115">
        <f t="shared" si="22"/>
        <v>5.3209698178731193</v>
      </c>
      <c r="J183" s="115">
        <f t="shared" si="23"/>
        <v>13953.741051035577</v>
      </c>
      <c r="K183" s="115">
        <v>109</v>
      </c>
      <c r="L183" s="112">
        <f t="shared" si="29"/>
        <v>14526.934552904029</v>
      </c>
      <c r="M183" s="116">
        <f t="shared" si="24"/>
        <v>88774.369531881472</v>
      </c>
      <c r="N183" s="117">
        <f t="shared" si="25"/>
        <v>16683.870153461248</v>
      </c>
    </row>
    <row r="184" spans="1:14" x14ac:dyDescent="0.25">
      <c r="A184" s="108">
        <f t="shared" si="26"/>
        <v>15</v>
      </c>
      <c r="B184" s="108">
        <v>170</v>
      </c>
      <c r="C184" s="108">
        <v>169</v>
      </c>
      <c r="D184" s="109">
        <f t="shared" si="28"/>
        <v>48611</v>
      </c>
      <c r="E184" s="110">
        <f t="shared" si="30"/>
        <v>74247.434978977442</v>
      </c>
      <c r="F184" s="110">
        <f t="shared" si="27"/>
        <v>0</v>
      </c>
      <c r="G184" s="111">
        <v>0</v>
      </c>
      <c r="H184" s="111">
        <f t="shared" si="21"/>
        <v>74247.434978977442</v>
      </c>
      <c r="I184" s="111">
        <f t="shared" si="22"/>
        <v>5.3741795160518508</v>
      </c>
      <c r="J184" s="111">
        <f t="shared" si="23"/>
        <v>13815.585199045125</v>
      </c>
      <c r="K184" s="111">
        <v>110</v>
      </c>
      <c r="L184" s="108">
        <f t="shared" si="29"/>
        <v>14575.357668080376</v>
      </c>
      <c r="M184" s="118">
        <f t="shared" si="24"/>
        <v>88822.792647057824</v>
      </c>
      <c r="N184" s="119">
        <f t="shared" si="25"/>
        <v>16527.693647329375</v>
      </c>
    </row>
    <row r="185" spans="1:14" x14ac:dyDescent="0.25">
      <c r="A185" s="108">
        <f t="shared" si="26"/>
        <v>15</v>
      </c>
      <c r="B185" s="108">
        <v>171</v>
      </c>
      <c r="C185" s="108">
        <v>170</v>
      </c>
      <c r="D185" s="109">
        <f t="shared" si="28"/>
        <v>48639</v>
      </c>
      <c r="E185" s="110">
        <f t="shared" si="30"/>
        <v>74247.434978977442</v>
      </c>
      <c r="F185" s="110">
        <f t="shared" si="27"/>
        <v>0</v>
      </c>
      <c r="G185" s="111">
        <v>0</v>
      </c>
      <c r="H185" s="111">
        <f t="shared" si="21"/>
        <v>74247.434978977442</v>
      </c>
      <c r="I185" s="111">
        <f t="shared" si="22"/>
        <v>5.4279213112123701</v>
      </c>
      <c r="J185" s="111">
        <f t="shared" si="23"/>
        <v>13678.797226777349</v>
      </c>
      <c r="K185" s="111">
        <v>111</v>
      </c>
      <c r="L185" s="108">
        <f t="shared" si="29"/>
        <v>14623.942193640645</v>
      </c>
      <c r="M185" s="118">
        <f t="shared" si="24"/>
        <v>88871.377172618086</v>
      </c>
      <c r="N185" s="119">
        <f t="shared" si="25"/>
        <v>16373.003969132327</v>
      </c>
    </row>
    <row r="186" spans="1:14" x14ac:dyDescent="0.25">
      <c r="A186" s="108">
        <f t="shared" si="26"/>
        <v>15</v>
      </c>
      <c r="B186" s="108">
        <v>172</v>
      </c>
      <c r="C186" s="108">
        <v>171</v>
      </c>
      <c r="D186" s="109">
        <f t="shared" si="28"/>
        <v>48670</v>
      </c>
      <c r="E186" s="110">
        <f t="shared" si="30"/>
        <v>74247.434978977442</v>
      </c>
      <c r="F186" s="110">
        <f t="shared" si="27"/>
        <v>0</v>
      </c>
      <c r="G186" s="111">
        <v>0</v>
      </c>
      <c r="H186" s="111">
        <f t="shared" si="21"/>
        <v>74247.434978977442</v>
      </c>
      <c r="I186" s="111">
        <f t="shared" si="22"/>
        <v>5.482200524324492</v>
      </c>
      <c r="J186" s="111">
        <f t="shared" si="23"/>
        <v>13543.363590868667</v>
      </c>
      <c r="K186" s="111">
        <v>112</v>
      </c>
      <c r="L186" s="108">
        <f t="shared" si="29"/>
        <v>14672.688667619448</v>
      </c>
      <c r="M186" s="118">
        <f t="shared" si="24"/>
        <v>88920.123646596883</v>
      </c>
      <c r="N186" s="119">
        <f t="shared" si="25"/>
        <v>16219.786790369817</v>
      </c>
    </row>
    <row r="187" spans="1:14" x14ac:dyDescent="0.25">
      <c r="A187" s="108">
        <f t="shared" si="26"/>
        <v>15</v>
      </c>
      <c r="B187" s="108">
        <v>173</v>
      </c>
      <c r="C187" s="108">
        <v>172</v>
      </c>
      <c r="D187" s="109">
        <f t="shared" si="28"/>
        <v>48700</v>
      </c>
      <c r="E187" s="110">
        <f t="shared" si="30"/>
        <v>74247.434978977442</v>
      </c>
      <c r="F187" s="110">
        <f t="shared" si="27"/>
        <v>0</v>
      </c>
      <c r="G187" s="111">
        <v>0</v>
      </c>
      <c r="H187" s="111">
        <f t="shared" si="21"/>
        <v>74247.434978977442</v>
      </c>
      <c r="I187" s="111">
        <f t="shared" si="22"/>
        <v>5.5370225295677375</v>
      </c>
      <c r="J187" s="111">
        <f t="shared" si="23"/>
        <v>13409.270882048184</v>
      </c>
      <c r="K187" s="111">
        <v>113</v>
      </c>
      <c r="L187" s="108">
        <f t="shared" si="29"/>
        <v>14721.597629844848</v>
      </c>
      <c r="M187" s="118">
        <f t="shared" si="24"/>
        <v>88969.032608822294</v>
      </c>
      <c r="N187" s="119">
        <f t="shared" si="25"/>
        <v>16068.027921816656</v>
      </c>
    </row>
    <row r="188" spans="1:14" x14ac:dyDescent="0.25">
      <c r="A188" s="108">
        <f t="shared" si="26"/>
        <v>15</v>
      </c>
      <c r="B188" s="108">
        <v>174</v>
      </c>
      <c r="C188" s="108">
        <v>173</v>
      </c>
      <c r="D188" s="109">
        <f t="shared" si="28"/>
        <v>48731</v>
      </c>
      <c r="E188" s="110">
        <f t="shared" si="30"/>
        <v>74247.434978977442</v>
      </c>
      <c r="F188" s="110">
        <f t="shared" si="27"/>
        <v>0</v>
      </c>
      <c r="G188" s="111">
        <v>0</v>
      </c>
      <c r="H188" s="111">
        <f t="shared" si="21"/>
        <v>74247.434978977442</v>
      </c>
      <c r="I188" s="111">
        <f t="shared" si="22"/>
        <v>5.5923927548634147</v>
      </c>
      <c r="J188" s="111">
        <f t="shared" si="23"/>
        <v>13276.505823810083</v>
      </c>
      <c r="K188" s="111">
        <v>114</v>
      </c>
      <c r="L188" s="108">
        <f t="shared" si="29"/>
        <v>14770.669621944331</v>
      </c>
      <c r="M188" s="118">
        <f t="shared" si="24"/>
        <v>89018.104600921768</v>
      </c>
      <c r="N188" s="119">
        <f t="shared" si="25"/>
        <v>15917.71331216094</v>
      </c>
    </row>
    <row r="189" spans="1:14" x14ac:dyDescent="0.25">
      <c r="A189" s="108">
        <f t="shared" si="26"/>
        <v>15</v>
      </c>
      <c r="B189" s="108">
        <v>175</v>
      </c>
      <c r="C189" s="108">
        <v>174</v>
      </c>
      <c r="D189" s="109">
        <f t="shared" si="28"/>
        <v>48761</v>
      </c>
      <c r="E189" s="110">
        <f t="shared" si="30"/>
        <v>74247.434978977442</v>
      </c>
      <c r="F189" s="110">
        <f t="shared" si="27"/>
        <v>0</v>
      </c>
      <c r="G189" s="111">
        <v>0</v>
      </c>
      <c r="H189" s="111">
        <f t="shared" si="21"/>
        <v>74247.434978977442</v>
      </c>
      <c r="I189" s="111">
        <f t="shared" si="22"/>
        <v>5.6483166824120499</v>
      </c>
      <c r="J189" s="111">
        <f t="shared" si="23"/>
        <v>13145.055271099091</v>
      </c>
      <c r="K189" s="111">
        <v>115</v>
      </c>
      <c r="L189" s="108">
        <f t="shared" si="29"/>
        <v>14819.905187350814</v>
      </c>
      <c r="M189" s="118">
        <f t="shared" si="24"/>
        <v>89067.340166328257</v>
      </c>
      <c r="N189" s="119">
        <f t="shared" si="25"/>
        <v>15768.829046655552</v>
      </c>
    </row>
    <row r="190" spans="1:14" x14ac:dyDescent="0.25">
      <c r="A190" s="108">
        <f t="shared" si="26"/>
        <v>15</v>
      </c>
      <c r="B190" s="108">
        <v>176</v>
      </c>
      <c r="C190" s="108">
        <v>175</v>
      </c>
      <c r="D190" s="109">
        <f t="shared" si="28"/>
        <v>48792</v>
      </c>
      <c r="E190" s="110">
        <f t="shared" si="30"/>
        <v>74247.434978977442</v>
      </c>
      <c r="F190" s="110">
        <f t="shared" si="27"/>
        <v>0</v>
      </c>
      <c r="G190" s="111">
        <v>0</v>
      </c>
      <c r="H190" s="111">
        <f t="shared" si="21"/>
        <v>74247.434978977442</v>
      </c>
      <c r="I190" s="111">
        <f t="shared" si="22"/>
        <v>5.704799849236168</v>
      </c>
      <c r="J190" s="111">
        <f t="shared" si="23"/>
        <v>13014.906209009006</v>
      </c>
      <c r="K190" s="111">
        <v>116</v>
      </c>
      <c r="L190" s="108">
        <f t="shared" si="29"/>
        <v>14869.304871308652</v>
      </c>
      <c r="M190" s="118">
        <f t="shared" si="24"/>
        <v>89116.739850286089</v>
      </c>
      <c r="N190" s="119">
        <f t="shared" si="25"/>
        <v>15621.361345782918</v>
      </c>
    </row>
    <row r="191" spans="1:14" x14ac:dyDescent="0.25">
      <c r="A191" s="108">
        <f t="shared" si="26"/>
        <v>15</v>
      </c>
      <c r="B191" s="108">
        <v>177</v>
      </c>
      <c r="C191" s="108">
        <v>176</v>
      </c>
      <c r="D191" s="109">
        <f t="shared" si="28"/>
        <v>48823</v>
      </c>
      <c r="E191" s="110">
        <f t="shared" si="30"/>
        <v>74247.434978977442</v>
      </c>
      <c r="F191" s="110">
        <f t="shared" si="27"/>
        <v>0</v>
      </c>
      <c r="G191" s="111">
        <v>0</v>
      </c>
      <c r="H191" s="111">
        <f t="shared" si="21"/>
        <v>74247.434978977442</v>
      </c>
      <c r="I191" s="111">
        <f t="shared" si="22"/>
        <v>5.7618478477285322</v>
      </c>
      <c r="J191" s="111">
        <f t="shared" si="23"/>
        <v>12886.045751494059</v>
      </c>
      <c r="K191" s="111">
        <v>117</v>
      </c>
      <c r="L191" s="108">
        <f t="shared" si="29"/>
        <v>14918.869220879682</v>
      </c>
      <c r="M191" s="118">
        <f t="shared" si="24"/>
        <v>89166.304199857128</v>
      </c>
      <c r="N191" s="119">
        <f t="shared" si="25"/>
        <v>15475.29656393283</v>
      </c>
    </row>
    <row r="192" spans="1:14" x14ac:dyDescent="0.25">
      <c r="A192" s="108">
        <f t="shared" si="26"/>
        <v>15</v>
      </c>
      <c r="B192" s="108">
        <v>178</v>
      </c>
      <c r="C192" s="108">
        <v>177</v>
      </c>
      <c r="D192" s="109">
        <f t="shared" si="28"/>
        <v>48853</v>
      </c>
      <c r="E192" s="110">
        <f t="shared" si="30"/>
        <v>74247.434978977442</v>
      </c>
      <c r="F192" s="110">
        <f t="shared" si="27"/>
        <v>0</v>
      </c>
      <c r="G192" s="111">
        <v>0</v>
      </c>
      <c r="H192" s="111">
        <f t="shared" si="21"/>
        <v>74247.434978977442</v>
      </c>
      <c r="I192" s="111">
        <f t="shared" si="22"/>
        <v>5.8194663262058173</v>
      </c>
      <c r="J192" s="111">
        <f t="shared" si="23"/>
        <v>12758.461140093128</v>
      </c>
      <c r="K192" s="111">
        <v>118</v>
      </c>
      <c r="L192" s="108">
        <f t="shared" si="29"/>
        <v>14968.598784949281</v>
      </c>
      <c r="M192" s="118">
        <f t="shared" si="24"/>
        <v>89216.033763926724</v>
      </c>
      <c r="N192" s="119">
        <f t="shared" si="25"/>
        <v>15330.621188093359</v>
      </c>
    </row>
    <row r="193" spans="1:14" x14ac:dyDescent="0.25">
      <c r="A193" s="108">
        <f t="shared" si="26"/>
        <v>15</v>
      </c>
      <c r="B193" s="108">
        <v>179</v>
      </c>
      <c r="C193" s="108">
        <v>178</v>
      </c>
      <c r="D193" s="109">
        <f t="shared" si="28"/>
        <v>48884</v>
      </c>
      <c r="E193" s="110">
        <f t="shared" si="30"/>
        <v>74247.434978977442</v>
      </c>
      <c r="F193" s="110">
        <f t="shared" si="27"/>
        <v>0</v>
      </c>
      <c r="G193" s="111">
        <v>0</v>
      </c>
      <c r="H193" s="111">
        <f t="shared" si="21"/>
        <v>74247.434978977442</v>
      </c>
      <c r="I193" s="111">
        <f t="shared" si="22"/>
        <v>5.8776609894678762</v>
      </c>
      <c r="J193" s="111">
        <f t="shared" si="23"/>
        <v>12632.139742666463</v>
      </c>
      <c r="K193" s="111">
        <v>119</v>
      </c>
      <c r="L193" s="108">
        <f t="shared" si="29"/>
        <v>15018.494114232446</v>
      </c>
      <c r="M193" s="118">
        <f t="shared" si="24"/>
        <v>89265.929093209881</v>
      </c>
      <c r="N193" s="119">
        <f t="shared" si="25"/>
        <v>15187.321836554478</v>
      </c>
    </row>
    <row r="194" spans="1:14" ht="15.75" thickBot="1" x14ac:dyDescent="0.3">
      <c r="A194" s="120">
        <f t="shared" si="26"/>
        <v>15</v>
      </c>
      <c r="B194" s="120">
        <v>180</v>
      </c>
      <c r="C194" s="120">
        <v>179</v>
      </c>
      <c r="D194" s="121">
        <f t="shared" si="28"/>
        <v>48914</v>
      </c>
      <c r="E194" s="122">
        <f t="shared" si="30"/>
        <v>74247.434978977442</v>
      </c>
      <c r="F194" s="122">
        <f t="shared" si="27"/>
        <v>0</v>
      </c>
      <c r="G194" s="123">
        <v>0</v>
      </c>
      <c r="H194" s="123">
        <f t="shared" si="21"/>
        <v>74247.434978977442</v>
      </c>
      <c r="I194" s="123">
        <f t="shared" si="22"/>
        <v>5.936437599362554</v>
      </c>
      <c r="J194" s="123">
        <f t="shared" si="23"/>
        <v>12507.069052145014</v>
      </c>
      <c r="K194" s="123">
        <v>120</v>
      </c>
      <c r="L194" s="120">
        <f t="shared" si="29"/>
        <v>15068.555761279889</v>
      </c>
      <c r="M194" s="124">
        <f t="shared" si="24"/>
        <v>89315.99074025733</v>
      </c>
      <c r="N194" s="125">
        <f t="shared" si="25"/>
        <v>15045.38525762453</v>
      </c>
    </row>
    <row r="195" spans="1:14" x14ac:dyDescent="0.25">
      <c r="A195" s="112">
        <f t="shared" si="26"/>
        <v>16</v>
      </c>
      <c r="B195" s="112">
        <v>181</v>
      </c>
      <c r="C195" s="112">
        <v>180</v>
      </c>
      <c r="D195" s="113">
        <f t="shared" si="28"/>
        <v>48945</v>
      </c>
      <c r="E195" s="114">
        <f t="shared" si="30"/>
        <v>77959.80672792632</v>
      </c>
      <c r="F195" s="114">
        <f t="shared" si="27"/>
        <v>0</v>
      </c>
      <c r="G195" s="115">
        <v>0</v>
      </c>
      <c r="H195" s="115">
        <f t="shared" si="21"/>
        <v>77959.80672792632</v>
      </c>
      <c r="I195" s="115">
        <f t="shared" si="22"/>
        <v>5.99580197535618</v>
      </c>
      <c r="J195" s="115">
        <f t="shared" si="23"/>
        <v>13002.398519556698</v>
      </c>
      <c r="K195" s="115">
        <v>121</v>
      </c>
      <c r="L195" s="112">
        <f t="shared" si="29"/>
        <v>15118.784280484157</v>
      </c>
      <c r="M195" s="116">
        <f t="shared" si="24"/>
        <v>93078.591008410469</v>
      </c>
      <c r="N195" s="117">
        <f t="shared" si="25"/>
        <v>15523.960162623807</v>
      </c>
    </row>
    <row r="196" spans="1:14" x14ac:dyDescent="0.25">
      <c r="A196" s="108">
        <f t="shared" si="26"/>
        <v>16</v>
      </c>
      <c r="B196" s="108">
        <v>182</v>
      </c>
      <c r="C196" s="108">
        <v>181</v>
      </c>
      <c r="D196" s="109">
        <f t="shared" si="28"/>
        <v>48976</v>
      </c>
      <c r="E196" s="110">
        <f t="shared" si="30"/>
        <v>77959.80672792632</v>
      </c>
      <c r="F196" s="110">
        <f t="shared" si="27"/>
        <v>0</v>
      </c>
      <c r="G196" s="111">
        <v>0</v>
      </c>
      <c r="H196" s="111">
        <f t="shared" si="21"/>
        <v>77959.80672792632</v>
      </c>
      <c r="I196" s="111">
        <f t="shared" si="22"/>
        <v>6.0557599951097405</v>
      </c>
      <c r="J196" s="111">
        <f t="shared" si="23"/>
        <v>12873.661900551189</v>
      </c>
      <c r="K196" s="111">
        <v>122</v>
      </c>
      <c r="L196" s="108">
        <f t="shared" si="29"/>
        <v>15169.180228085772</v>
      </c>
      <c r="M196" s="118">
        <f t="shared" si="24"/>
        <v>93128.986956012086</v>
      </c>
      <c r="N196" s="119">
        <f t="shared" si="25"/>
        <v>15378.579572376932</v>
      </c>
    </row>
    <row r="197" spans="1:14" x14ac:dyDescent="0.25">
      <c r="A197" s="108">
        <f t="shared" si="26"/>
        <v>16</v>
      </c>
      <c r="B197" s="108">
        <v>183</v>
      </c>
      <c r="C197" s="108">
        <v>182</v>
      </c>
      <c r="D197" s="109">
        <f t="shared" si="28"/>
        <v>49004</v>
      </c>
      <c r="E197" s="110">
        <f t="shared" si="30"/>
        <v>77959.80672792632</v>
      </c>
      <c r="F197" s="110">
        <f t="shared" si="27"/>
        <v>0</v>
      </c>
      <c r="G197" s="111">
        <v>0</v>
      </c>
      <c r="H197" s="111">
        <f t="shared" si="21"/>
        <v>77959.80672792632</v>
      </c>
      <c r="I197" s="111">
        <f t="shared" si="22"/>
        <v>6.1163175950608393</v>
      </c>
      <c r="J197" s="111">
        <f t="shared" si="23"/>
        <v>12746.199901535827</v>
      </c>
      <c r="K197" s="111">
        <v>123</v>
      </c>
      <c r="L197" s="108">
        <f t="shared" si="29"/>
        <v>15219.744162179391</v>
      </c>
      <c r="M197" s="118">
        <f t="shared" si="24"/>
        <v>93179.550890105718</v>
      </c>
      <c r="N197" s="119">
        <f t="shared" si="25"/>
        <v>15234.583463316518</v>
      </c>
    </row>
    <row r="198" spans="1:14" x14ac:dyDescent="0.25">
      <c r="A198" s="108">
        <f t="shared" si="26"/>
        <v>16</v>
      </c>
      <c r="B198" s="108">
        <v>184</v>
      </c>
      <c r="C198" s="108">
        <v>183</v>
      </c>
      <c r="D198" s="109">
        <f t="shared" si="28"/>
        <v>49035</v>
      </c>
      <c r="E198" s="110">
        <f t="shared" si="30"/>
        <v>77959.80672792632</v>
      </c>
      <c r="F198" s="110">
        <f t="shared" si="27"/>
        <v>0</v>
      </c>
      <c r="G198" s="111">
        <v>0</v>
      </c>
      <c r="H198" s="111">
        <f t="shared" si="21"/>
        <v>77959.80672792632</v>
      </c>
      <c r="I198" s="111">
        <f t="shared" si="22"/>
        <v>6.1774807710114468</v>
      </c>
      <c r="J198" s="111">
        <f t="shared" si="23"/>
        <v>12619.999902510723</v>
      </c>
      <c r="K198" s="111">
        <v>124</v>
      </c>
      <c r="L198" s="108">
        <f t="shared" si="29"/>
        <v>15270.47664271999</v>
      </c>
      <c r="M198" s="118">
        <f t="shared" si="24"/>
        <v>93230.283370646313</v>
      </c>
      <c r="N198" s="119">
        <f t="shared" si="25"/>
        <v>15091.958490286259</v>
      </c>
    </row>
    <row r="199" spans="1:14" x14ac:dyDescent="0.25">
      <c r="A199" s="108">
        <f t="shared" si="26"/>
        <v>16</v>
      </c>
      <c r="B199" s="108">
        <v>185</v>
      </c>
      <c r="C199" s="108">
        <v>184</v>
      </c>
      <c r="D199" s="109">
        <f t="shared" si="28"/>
        <v>49065</v>
      </c>
      <c r="E199" s="110">
        <f t="shared" si="30"/>
        <v>77959.80672792632</v>
      </c>
      <c r="F199" s="110">
        <f t="shared" si="27"/>
        <v>0</v>
      </c>
      <c r="G199" s="111">
        <v>0</v>
      </c>
      <c r="H199" s="111">
        <f t="shared" si="21"/>
        <v>77959.80672792632</v>
      </c>
      <c r="I199" s="111">
        <f t="shared" si="22"/>
        <v>6.2392555787215631</v>
      </c>
      <c r="J199" s="111">
        <f t="shared" si="23"/>
        <v>12495.049408426454</v>
      </c>
      <c r="K199" s="111">
        <v>125</v>
      </c>
      <c r="L199" s="108">
        <f t="shared" si="29"/>
        <v>15321.378231529057</v>
      </c>
      <c r="M199" s="118">
        <f t="shared" si="24"/>
        <v>93281.184959455379</v>
      </c>
      <c r="N199" s="119">
        <f t="shared" si="25"/>
        <v>14950.691437866839</v>
      </c>
    </row>
    <row r="200" spans="1:14" x14ac:dyDescent="0.25">
      <c r="A200" s="108">
        <f t="shared" si="26"/>
        <v>16</v>
      </c>
      <c r="B200" s="108">
        <v>186</v>
      </c>
      <c r="C200" s="108">
        <v>185</v>
      </c>
      <c r="D200" s="109">
        <f t="shared" si="28"/>
        <v>49096</v>
      </c>
      <c r="E200" s="110">
        <f t="shared" si="30"/>
        <v>77959.80672792632</v>
      </c>
      <c r="F200" s="110">
        <f t="shared" si="27"/>
        <v>0</v>
      </c>
      <c r="G200" s="111">
        <v>0</v>
      </c>
      <c r="H200" s="111">
        <f t="shared" si="21"/>
        <v>77959.80672792632</v>
      </c>
      <c r="I200" s="111">
        <f t="shared" si="22"/>
        <v>6.3016481345087794</v>
      </c>
      <c r="J200" s="111">
        <f t="shared" si="23"/>
        <v>12371.336047946983</v>
      </c>
      <c r="K200" s="111">
        <v>126</v>
      </c>
      <c r="L200" s="108">
        <f t="shared" si="29"/>
        <v>15372.449492300822</v>
      </c>
      <c r="M200" s="118">
        <f t="shared" si="24"/>
        <v>93332.256220227137</v>
      </c>
      <c r="N200" s="119">
        <f t="shared" si="25"/>
        <v>14810.769219107231</v>
      </c>
    </row>
    <row r="201" spans="1:14" x14ac:dyDescent="0.25">
      <c r="A201" s="108">
        <f t="shared" si="26"/>
        <v>16</v>
      </c>
      <c r="B201" s="108">
        <v>187</v>
      </c>
      <c r="C201" s="108">
        <v>186</v>
      </c>
      <c r="D201" s="109">
        <f t="shared" si="28"/>
        <v>49126</v>
      </c>
      <c r="E201" s="110">
        <f t="shared" si="30"/>
        <v>77959.80672792632</v>
      </c>
      <c r="F201" s="110">
        <f t="shared" si="27"/>
        <v>0</v>
      </c>
      <c r="G201" s="111">
        <v>0</v>
      </c>
      <c r="H201" s="111">
        <f t="shared" si="21"/>
        <v>77959.80672792632</v>
      </c>
      <c r="I201" s="111">
        <f t="shared" si="22"/>
        <v>6.3646646158538669</v>
      </c>
      <c r="J201" s="111">
        <f t="shared" si="23"/>
        <v>12248.847572224737</v>
      </c>
      <c r="K201" s="111">
        <v>127</v>
      </c>
      <c r="L201" s="108">
        <f t="shared" si="29"/>
        <v>15423.690990608493</v>
      </c>
      <c r="M201" s="118">
        <f t="shared" si="24"/>
        <v>93383.497718534811</v>
      </c>
      <c r="N201" s="119">
        <f t="shared" si="25"/>
        <v>14672.178874268417</v>
      </c>
    </row>
    <row r="202" spans="1:14" x14ac:dyDescent="0.25">
      <c r="A202" s="108">
        <f t="shared" si="26"/>
        <v>16</v>
      </c>
      <c r="B202" s="108">
        <v>188</v>
      </c>
      <c r="C202" s="108">
        <v>187</v>
      </c>
      <c r="D202" s="109">
        <f t="shared" si="28"/>
        <v>49157</v>
      </c>
      <c r="E202" s="110">
        <f t="shared" si="30"/>
        <v>77959.80672792632</v>
      </c>
      <c r="F202" s="110">
        <f t="shared" si="27"/>
        <v>0</v>
      </c>
      <c r="G202" s="111">
        <v>0</v>
      </c>
      <c r="H202" s="111">
        <f t="shared" si="21"/>
        <v>77959.80672792632</v>
      </c>
      <c r="I202" s="111">
        <f t="shared" si="22"/>
        <v>6.4283112620124037</v>
      </c>
      <c r="J202" s="111">
        <f t="shared" si="23"/>
        <v>12127.571853687861</v>
      </c>
      <c r="K202" s="111">
        <v>128</v>
      </c>
      <c r="L202" s="108">
        <f t="shared" si="29"/>
        <v>15475.103293910523</v>
      </c>
      <c r="M202" s="118">
        <f t="shared" si="24"/>
        <v>93434.91002183684</v>
      </c>
      <c r="N202" s="119">
        <f t="shared" si="25"/>
        <v>14534.907569579438</v>
      </c>
    </row>
    <row r="203" spans="1:14" x14ac:dyDescent="0.25">
      <c r="A203" s="108">
        <f t="shared" si="26"/>
        <v>16</v>
      </c>
      <c r="B203" s="108">
        <v>189</v>
      </c>
      <c r="C203" s="108">
        <v>188</v>
      </c>
      <c r="D203" s="109">
        <f t="shared" si="28"/>
        <v>49188</v>
      </c>
      <c r="E203" s="110">
        <f t="shared" si="30"/>
        <v>77959.80672792632</v>
      </c>
      <c r="F203" s="110">
        <f t="shared" si="27"/>
        <v>0</v>
      </c>
      <c r="G203" s="111">
        <v>0</v>
      </c>
      <c r="H203" s="111">
        <f t="shared" ref="H203:H254" si="31">SUM(E203:G203)</f>
        <v>77959.80672792632</v>
      </c>
      <c r="I203" s="111">
        <f t="shared" ref="I203:I254" si="32">(1+($B$9/12))^(C203)</f>
        <v>6.4925943746325281</v>
      </c>
      <c r="J203" s="111">
        <f t="shared" ref="J203:J254" si="33">H203/I203</f>
        <v>12007.496884839466</v>
      </c>
      <c r="K203" s="111">
        <v>129</v>
      </c>
      <c r="L203" s="108">
        <f t="shared" si="29"/>
        <v>15526.686971556892</v>
      </c>
      <c r="M203" s="118">
        <f t="shared" ref="M203:M254" si="34">H203+L203</f>
        <v>93486.49369948321</v>
      </c>
      <c r="N203" s="119">
        <f t="shared" ref="N203:N254" si="35">M203/I203</f>
        <v>14398.942596005687</v>
      </c>
    </row>
    <row r="204" spans="1:14" x14ac:dyDescent="0.25">
      <c r="A204" s="108">
        <f t="shared" si="26"/>
        <v>16</v>
      </c>
      <c r="B204" s="108">
        <v>190</v>
      </c>
      <c r="C204" s="108">
        <v>189</v>
      </c>
      <c r="D204" s="109">
        <f t="shared" si="28"/>
        <v>49218</v>
      </c>
      <c r="E204" s="110">
        <f t="shared" si="30"/>
        <v>77959.80672792632</v>
      </c>
      <c r="F204" s="110">
        <f t="shared" si="27"/>
        <v>0</v>
      </c>
      <c r="G204" s="111">
        <v>0</v>
      </c>
      <c r="H204" s="111">
        <f t="shared" si="31"/>
        <v>77959.80672792632</v>
      </c>
      <c r="I204" s="111">
        <f t="shared" si="32"/>
        <v>6.5575203183788533</v>
      </c>
      <c r="J204" s="111">
        <f t="shared" si="33"/>
        <v>11888.610777068778</v>
      </c>
      <c r="K204" s="111">
        <v>130</v>
      </c>
      <c r="L204" s="108">
        <f t="shared" si="29"/>
        <v>15578.442594795417</v>
      </c>
      <c r="M204" s="118">
        <f t="shared" si="34"/>
        <v>93538.249322721735</v>
      </c>
      <c r="N204" s="119">
        <f t="shared" si="35"/>
        <v>14264.271368029282</v>
      </c>
    </row>
    <row r="205" spans="1:14" x14ac:dyDescent="0.25">
      <c r="A205" s="108">
        <f t="shared" si="26"/>
        <v>16</v>
      </c>
      <c r="B205" s="108">
        <v>191</v>
      </c>
      <c r="C205" s="108">
        <v>190</v>
      </c>
      <c r="D205" s="109">
        <f t="shared" si="28"/>
        <v>49249</v>
      </c>
      <c r="E205" s="110">
        <f t="shared" si="30"/>
        <v>77959.80672792632</v>
      </c>
      <c r="F205" s="110">
        <f t="shared" si="27"/>
        <v>0</v>
      </c>
      <c r="G205" s="111">
        <v>0</v>
      </c>
      <c r="H205" s="111">
        <f t="shared" si="31"/>
        <v>77959.80672792632</v>
      </c>
      <c r="I205" s="111">
        <f t="shared" si="32"/>
        <v>6.623095521562643</v>
      </c>
      <c r="J205" s="111">
        <f t="shared" si="33"/>
        <v>11770.901759474036</v>
      </c>
      <c r="K205" s="111">
        <v>131</v>
      </c>
      <c r="L205" s="108">
        <f t="shared" si="29"/>
        <v>15630.37073677807</v>
      </c>
      <c r="M205" s="118">
        <f t="shared" si="34"/>
        <v>93590.177464704393</v>
      </c>
      <c r="N205" s="119">
        <f t="shared" si="35"/>
        <v>14130.8814224414</v>
      </c>
    </row>
    <row r="206" spans="1:14" ht="15.75" thickBot="1" x14ac:dyDescent="0.3">
      <c r="A206" s="120">
        <f t="shared" si="26"/>
        <v>16</v>
      </c>
      <c r="B206" s="120">
        <v>192</v>
      </c>
      <c r="C206" s="120">
        <v>191</v>
      </c>
      <c r="D206" s="121">
        <f t="shared" si="28"/>
        <v>49279</v>
      </c>
      <c r="E206" s="122">
        <f t="shared" si="30"/>
        <v>77959.80672792632</v>
      </c>
      <c r="F206" s="122">
        <f t="shared" si="27"/>
        <v>0</v>
      </c>
      <c r="G206" s="123">
        <v>0</v>
      </c>
      <c r="H206" s="123">
        <f t="shared" si="31"/>
        <v>77959.80672792632</v>
      </c>
      <c r="I206" s="123">
        <f t="shared" si="32"/>
        <v>6.6893264767782679</v>
      </c>
      <c r="J206" s="123">
        <f t="shared" si="33"/>
        <v>11654.358177697068</v>
      </c>
      <c r="K206" s="123">
        <v>132</v>
      </c>
      <c r="L206" s="120">
        <f t="shared" si="29"/>
        <v>15682.471972567331</v>
      </c>
      <c r="M206" s="124">
        <f t="shared" si="34"/>
        <v>93642.278700493654</v>
      </c>
      <c r="N206" s="125">
        <f t="shared" si="35"/>
        <v>13998.760417146497</v>
      </c>
    </row>
    <row r="207" spans="1:14" x14ac:dyDescent="0.25">
      <c r="A207" s="112">
        <f t="shared" si="26"/>
        <v>17</v>
      </c>
      <c r="B207" s="112">
        <v>193</v>
      </c>
      <c r="C207" s="112">
        <v>192</v>
      </c>
      <c r="D207" s="113">
        <f t="shared" si="28"/>
        <v>49310</v>
      </c>
      <c r="E207" s="114">
        <f t="shared" si="30"/>
        <v>81857.797064322644</v>
      </c>
      <c r="F207" s="114">
        <f t="shared" si="27"/>
        <v>0</v>
      </c>
      <c r="G207" s="115">
        <v>0</v>
      </c>
      <c r="H207" s="115">
        <f t="shared" si="31"/>
        <v>81857.797064322644</v>
      </c>
      <c r="I207" s="115">
        <f t="shared" si="32"/>
        <v>6.7562197415460519</v>
      </c>
      <c r="J207" s="115">
        <f t="shared" si="33"/>
        <v>12115.916917407842</v>
      </c>
      <c r="K207" s="115">
        <v>133</v>
      </c>
      <c r="L207" s="112">
        <f t="shared" si="29"/>
        <v>15734.746879142556</v>
      </c>
      <c r="M207" s="116">
        <f t="shared" si="34"/>
        <v>97592.543943465193</v>
      </c>
      <c r="N207" s="117">
        <f t="shared" si="35"/>
        <v>14444.844554616679</v>
      </c>
    </row>
    <row r="208" spans="1:14" x14ac:dyDescent="0.25">
      <c r="A208" s="108">
        <f t="shared" ref="A208:A254" si="36">ROUNDUP(B208/12,0)</f>
        <v>17</v>
      </c>
      <c r="B208" s="108">
        <v>194</v>
      </c>
      <c r="C208" s="108">
        <v>193</v>
      </c>
      <c r="D208" s="109">
        <f t="shared" si="28"/>
        <v>49341</v>
      </c>
      <c r="E208" s="110">
        <f t="shared" si="30"/>
        <v>81857.797064322644</v>
      </c>
      <c r="F208" s="110">
        <f t="shared" ref="F208:F254" si="37">IF($B$6&gt;C208,-E208,0)</f>
        <v>0</v>
      </c>
      <c r="G208" s="111">
        <v>0</v>
      </c>
      <c r="H208" s="111">
        <f t="shared" si="31"/>
        <v>81857.797064322644</v>
      </c>
      <c r="I208" s="111">
        <f t="shared" si="32"/>
        <v>6.8237819389615124</v>
      </c>
      <c r="J208" s="111">
        <f t="shared" si="33"/>
        <v>11995.957343968159</v>
      </c>
      <c r="K208" s="111">
        <v>134</v>
      </c>
      <c r="L208" s="108">
        <f t="shared" si="29"/>
        <v>15787.196035406367</v>
      </c>
      <c r="M208" s="118">
        <f t="shared" si="34"/>
        <v>97644.993099729007</v>
      </c>
      <c r="N208" s="119">
        <f t="shared" si="35"/>
        <v>14309.512521525454</v>
      </c>
    </row>
    <row r="209" spans="1:14" x14ac:dyDescent="0.25">
      <c r="A209" s="108">
        <f t="shared" si="36"/>
        <v>17</v>
      </c>
      <c r="B209" s="108">
        <v>195</v>
      </c>
      <c r="C209" s="108">
        <v>194</v>
      </c>
      <c r="D209" s="109">
        <f t="shared" ref="D209:D254" si="38">EDATE(D208,1)</f>
        <v>49369</v>
      </c>
      <c r="E209" s="110">
        <f t="shared" si="30"/>
        <v>81857.797064322644</v>
      </c>
      <c r="F209" s="110">
        <f t="shared" si="37"/>
        <v>0</v>
      </c>
      <c r="G209" s="111">
        <v>0</v>
      </c>
      <c r="H209" s="111">
        <f t="shared" si="31"/>
        <v>81857.797064322644</v>
      </c>
      <c r="I209" s="111">
        <f t="shared" si="32"/>
        <v>6.892019758351128</v>
      </c>
      <c r="J209" s="111">
        <f t="shared" si="33"/>
        <v>11877.185489077385</v>
      </c>
      <c r="K209" s="111">
        <v>135</v>
      </c>
      <c r="L209" s="108">
        <f t="shared" si="29"/>
        <v>15839.820022191056</v>
      </c>
      <c r="M209" s="118">
        <f t="shared" si="34"/>
        <v>97697.617086513696</v>
      </c>
      <c r="N209" s="119">
        <f t="shared" si="35"/>
        <v>14175.469675363674</v>
      </c>
    </row>
    <row r="210" spans="1:14" x14ac:dyDescent="0.25">
      <c r="A210" s="108">
        <f t="shared" si="36"/>
        <v>17</v>
      </c>
      <c r="B210" s="108">
        <v>196</v>
      </c>
      <c r="C210" s="108">
        <v>195</v>
      </c>
      <c r="D210" s="109">
        <f t="shared" si="38"/>
        <v>49400</v>
      </c>
      <c r="E210" s="110">
        <f t="shared" si="30"/>
        <v>81857.797064322644</v>
      </c>
      <c r="F210" s="110">
        <f t="shared" si="37"/>
        <v>0</v>
      </c>
      <c r="G210" s="111">
        <v>0</v>
      </c>
      <c r="H210" s="111">
        <f t="shared" si="31"/>
        <v>81857.797064322644</v>
      </c>
      <c r="I210" s="111">
        <f t="shared" si="32"/>
        <v>6.9609399559346379</v>
      </c>
      <c r="J210" s="111">
        <f t="shared" si="33"/>
        <v>11759.589593145929</v>
      </c>
      <c r="K210" s="111">
        <v>136</v>
      </c>
      <c r="L210" s="108">
        <f t="shared" ref="L210:L254" si="39">L209*(1+$B$12/12)</f>
        <v>15892.619422265027</v>
      </c>
      <c r="M210" s="118">
        <f t="shared" si="34"/>
        <v>97750.416486587666</v>
      </c>
      <c r="N210" s="119">
        <f t="shared" si="35"/>
        <v>14042.703586783464</v>
      </c>
    </row>
    <row r="211" spans="1:14" x14ac:dyDescent="0.25">
      <c r="A211" s="108">
        <f t="shared" si="36"/>
        <v>17</v>
      </c>
      <c r="B211" s="108">
        <v>197</v>
      </c>
      <c r="C211" s="108">
        <v>196</v>
      </c>
      <c r="D211" s="109">
        <f t="shared" si="38"/>
        <v>49430</v>
      </c>
      <c r="E211" s="110">
        <f t="shared" si="30"/>
        <v>81857.797064322644</v>
      </c>
      <c r="F211" s="110">
        <f t="shared" si="37"/>
        <v>0</v>
      </c>
      <c r="G211" s="111">
        <v>0</v>
      </c>
      <c r="H211" s="111">
        <f t="shared" si="31"/>
        <v>81857.797064322644</v>
      </c>
      <c r="I211" s="111">
        <f t="shared" si="32"/>
        <v>7.0305493554939851</v>
      </c>
      <c r="J211" s="111">
        <f t="shared" si="33"/>
        <v>11643.158013015769</v>
      </c>
      <c r="K211" s="111">
        <v>137</v>
      </c>
      <c r="L211" s="108">
        <f t="shared" si="39"/>
        <v>15945.594820339244</v>
      </c>
      <c r="M211" s="118">
        <f t="shared" si="34"/>
        <v>97803.391884661891</v>
      </c>
      <c r="N211" s="119">
        <f t="shared" si="35"/>
        <v>13911.201947289361</v>
      </c>
    </row>
    <row r="212" spans="1:14" x14ac:dyDescent="0.25">
      <c r="A212" s="108">
        <f t="shared" si="36"/>
        <v>17</v>
      </c>
      <c r="B212" s="108">
        <v>198</v>
      </c>
      <c r="C212" s="108">
        <v>197</v>
      </c>
      <c r="D212" s="109">
        <f t="shared" si="38"/>
        <v>49461</v>
      </c>
      <c r="E212" s="110">
        <f t="shared" si="30"/>
        <v>81857.797064322644</v>
      </c>
      <c r="F212" s="110">
        <f t="shared" si="37"/>
        <v>0</v>
      </c>
      <c r="G212" s="111">
        <v>0</v>
      </c>
      <c r="H212" s="111">
        <f t="shared" si="31"/>
        <v>81857.797064322644</v>
      </c>
      <c r="I212" s="111">
        <f t="shared" si="32"/>
        <v>7.1008548490489245</v>
      </c>
      <c r="J212" s="111">
        <f t="shared" si="33"/>
        <v>11527.879220807692</v>
      </c>
      <c r="K212" s="111">
        <v>138</v>
      </c>
      <c r="L212" s="108">
        <f t="shared" si="39"/>
        <v>15998.746803073709</v>
      </c>
      <c r="M212" s="118">
        <f t="shared" si="34"/>
        <v>97856.543867396351</v>
      </c>
      <c r="N212" s="119">
        <f t="shared" si="35"/>
        <v>13780.952568056377</v>
      </c>
    </row>
    <row r="213" spans="1:14" x14ac:dyDescent="0.25">
      <c r="A213" s="108">
        <f t="shared" si="36"/>
        <v>17</v>
      </c>
      <c r="B213" s="108">
        <v>199</v>
      </c>
      <c r="C213" s="108">
        <v>198</v>
      </c>
      <c r="D213" s="109">
        <f t="shared" si="38"/>
        <v>49491</v>
      </c>
      <c r="E213" s="110">
        <f t="shared" si="30"/>
        <v>81857.797064322644</v>
      </c>
      <c r="F213" s="110">
        <f t="shared" si="37"/>
        <v>0</v>
      </c>
      <c r="G213" s="111">
        <v>0</v>
      </c>
      <c r="H213" s="111">
        <f t="shared" si="31"/>
        <v>81857.797064322644</v>
      </c>
      <c r="I213" s="111">
        <f t="shared" si="32"/>
        <v>7.1718633975394157</v>
      </c>
      <c r="J213" s="111">
        <f t="shared" si="33"/>
        <v>11413.74180277989</v>
      </c>
      <c r="K213" s="111">
        <v>139</v>
      </c>
      <c r="L213" s="108">
        <f t="shared" si="39"/>
        <v>16052.075959083955</v>
      </c>
      <c r="M213" s="118">
        <f t="shared" si="34"/>
        <v>97909.873023406602</v>
      </c>
      <c r="N213" s="119">
        <f t="shared" si="35"/>
        <v>13651.943378759606</v>
      </c>
    </row>
    <row r="214" spans="1:14" x14ac:dyDescent="0.25">
      <c r="A214" s="108">
        <f t="shared" si="36"/>
        <v>17</v>
      </c>
      <c r="B214" s="108">
        <v>200</v>
      </c>
      <c r="C214" s="108">
        <v>199</v>
      </c>
      <c r="D214" s="109">
        <f t="shared" si="38"/>
        <v>49522</v>
      </c>
      <c r="E214" s="110">
        <f t="shared" si="30"/>
        <v>81857.797064322644</v>
      </c>
      <c r="F214" s="110">
        <f t="shared" si="37"/>
        <v>0</v>
      </c>
      <c r="G214" s="111">
        <v>0</v>
      </c>
      <c r="H214" s="111">
        <f t="shared" si="31"/>
        <v>81857.797064322644</v>
      </c>
      <c r="I214" s="111">
        <f t="shared" si="32"/>
        <v>7.2435820315148067</v>
      </c>
      <c r="J214" s="111">
        <f t="shared" si="33"/>
        <v>11300.734458197916</v>
      </c>
      <c r="K214" s="111">
        <v>140</v>
      </c>
      <c r="L214" s="108">
        <f t="shared" si="39"/>
        <v>16105.582878947569</v>
      </c>
      <c r="M214" s="118">
        <f t="shared" si="34"/>
        <v>97963.379943270207</v>
      </c>
      <c r="N214" s="119">
        <f t="shared" si="35"/>
        <v>13524.162426415391</v>
      </c>
    </row>
    <row r="215" spans="1:14" x14ac:dyDescent="0.25">
      <c r="A215" s="108">
        <f t="shared" si="36"/>
        <v>17</v>
      </c>
      <c r="B215" s="108">
        <v>201</v>
      </c>
      <c r="C215" s="108">
        <v>200</v>
      </c>
      <c r="D215" s="109">
        <f t="shared" si="38"/>
        <v>49553</v>
      </c>
      <c r="E215" s="110">
        <f t="shared" si="30"/>
        <v>81857.797064322644</v>
      </c>
      <c r="F215" s="110">
        <f t="shared" si="37"/>
        <v>0</v>
      </c>
      <c r="G215" s="111">
        <v>0</v>
      </c>
      <c r="H215" s="111">
        <f t="shared" si="31"/>
        <v>81857.797064322644</v>
      </c>
      <c r="I215" s="111">
        <f t="shared" si="32"/>
        <v>7.3160178518299572</v>
      </c>
      <c r="J215" s="111">
        <f t="shared" si="33"/>
        <v>11188.845998215755</v>
      </c>
      <c r="K215" s="111">
        <v>141</v>
      </c>
      <c r="L215" s="108">
        <f t="shared" si="39"/>
        <v>16159.26815521073</v>
      </c>
      <c r="M215" s="118">
        <f t="shared" si="34"/>
        <v>98017.065219533368</v>
      </c>
      <c r="N215" s="119">
        <f t="shared" si="35"/>
        <v>13397.597874233772</v>
      </c>
    </row>
    <row r="216" spans="1:14" x14ac:dyDescent="0.25">
      <c r="A216" s="108">
        <f t="shared" si="36"/>
        <v>17</v>
      </c>
      <c r="B216" s="108">
        <v>202</v>
      </c>
      <c r="C216" s="108">
        <v>201</v>
      </c>
      <c r="D216" s="109">
        <f t="shared" si="38"/>
        <v>49583</v>
      </c>
      <c r="E216" s="110">
        <f t="shared" si="30"/>
        <v>81857.797064322644</v>
      </c>
      <c r="F216" s="110">
        <f t="shared" si="37"/>
        <v>0</v>
      </c>
      <c r="G216" s="111">
        <v>0</v>
      </c>
      <c r="H216" s="111">
        <f t="shared" si="31"/>
        <v>81857.797064322644</v>
      </c>
      <c r="I216" s="111">
        <f t="shared" si="32"/>
        <v>7.3891780303482566</v>
      </c>
      <c r="J216" s="111">
        <f t="shared" si="33"/>
        <v>11078.065344768074</v>
      </c>
      <c r="K216" s="111">
        <v>142</v>
      </c>
      <c r="L216" s="108">
        <f t="shared" si="39"/>
        <v>16213.132382394766</v>
      </c>
      <c r="M216" s="118">
        <f t="shared" si="34"/>
        <v>98070.929446717404</v>
      </c>
      <c r="N216" s="119">
        <f t="shared" si="35"/>
        <v>13272.238000482343</v>
      </c>
    </row>
    <row r="217" spans="1:14" x14ac:dyDescent="0.25">
      <c r="A217" s="108">
        <f t="shared" si="36"/>
        <v>17</v>
      </c>
      <c r="B217" s="108">
        <v>203</v>
      </c>
      <c r="C217" s="108">
        <v>202</v>
      </c>
      <c r="D217" s="109">
        <f t="shared" si="38"/>
        <v>49614</v>
      </c>
      <c r="E217" s="110">
        <f t="shared" si="30"/>
        <v>81857.797064322644</v>
      </c>
      <c r="F217" s="110">
        <f t="shared" si="37"/>
        <v>0</v>
      </c>
      <c r="G217" s="111">
        <v>0</v>
      </c>
      <c r="H217" s="111">
        <f t="shared" si="31"/>
        <v>81857.797064322644</v>
      </c>
      <c r="I217" s="111">
        <f t="shared" si="32"/>
        <v>7.4630698106517395</v>
      </c>
      <c r="J217" s="111">
        <f t="shared" si="33"/>
        <v>10968.381529473341</v>
      </c>
      <c r="K217" s="111">
        <v>143</v>
      </c>
      <c r="L217" s="108">
        <f t="shared" si="39"/>
        <v>16267.17615700275</v>
      </c>
      <c r="M217" s="118">
        <f t="shared" si="34"/>
        <v>98124.973221325388</v>
      </c>
      <c r="N217" s="119">
        <f t="shared" si="35"/>
        <v>13148.071197361112</v>
      </c>
    </row>
    <row r="218" spans="1:14" ht="15.75" thickBot="1" x14ac:dyDescent="0.3">
      <c r="A218" s="120">
        <f t="shared" si="36"/>
        <v>17</v>
      </c>
      <c r="B218" s="120">
        <v>204</v>
      </c>
      <c r="C218" s="120">
        <v>203</v>
      </c>
      <c r="D218" s="121">
        <f t="shared" si="38"/>
        <v>49644</v>
      </c>
      <c r="E218" s="122">
        <f t="shared" si="30"/>
        <v>81857.797064322644</v>
      </c>
      <c r="F218" s="122">
        <f t="shared" si="37"/>
        <v>0</v>
      </c>
      <c r="G218" s="123">
        <v>0</v>
      </c>
      <c r="H218" s="123">
        <f t="shared" si="31"/>
        <v>81857.797064322644</v>
      </c>
      <c r="I218" s="123">
        <f t="shared" si="32"/>
        <v>7.537700508758256</v>
      </c>
      <c r="J218" s="123">
        <f t="shared" si="33"/>
        <v>10859.783692547864</v>
      </c>
      <c r="K218" s="123">
        <v>144</v>
      </c>
      <c r="L218" s="120">
        <f t="shared" si="39"/>
        <v>16321.400077526094</v>
      </c>
      <c r="M218" s="124">
        <f t="shared" si="34"/>
        <v>98179.197141848737</v>
      </c>
      <c r="N218" s="125">
        <f t="shared" si="35"/>
        <v>13025.085969888522</v>
      </c>
    </row>
    <row r="219" spans="1:14" x14ac:dyDescent="0.25">
      <c r="A219" s="112">
        <f t="shared" si="36"/>
        <v>18</v>
      </c>
      <c r="B219" s="112">
        <v>205</v>
      </c>
      <c r="C219" s="112">
        <v>204</v>
      </c>
      <c r="D219" s="113">
        <f t="shared" si="38"/>
        <v>49675</v>
      </c>
      <c r="E219" s="114">
        <f t="shared" si="30"/>
        <v>85950.686917538784</v>
      </c>
      <c r="F219" s="114">
        <f t="shared" si="37"/>
        <v>0</v>
      </c>
      <c r="G219" s="115">
        <v>0</v>
      </c>
      <c r="H219" s="115">
        <f t="shared" si="31"/>
        <v>85950.686917538784</v>
      </c>
      <c r="I219" s="115">
        <f t="shared" si="32"/>
        <v>7.6130775138458384</v>
      </c>
      <c r="J219" s="115">
        <f t="shared" si="33"/>
        <v>11289.874135817086</v>
      </c>
      <c r="K219" s="115">
        <v>145</v>
      </c>
      <c r="L219" s="112">
        <f t="shared" si="39"/>
        <v>16375.804744451181</v>
      </c>
      <c r="M219" s="116">
        <f t="shared" si="34"/>
        <v>102326.49166198996</v>
      </c>
      <c r="N219" s="117">
        <f t="shared" si="35"/>
        <v>13440.883988884869</v>
      </c>
    </row>
    <row r="220" spans="1:14" x14ac:dyDescent="0.25">
      <c r="A220" s="108">
        <f t="shared" si="36"/>
        <v>18</v>
      </c>
      <c r="B220" s="108">
        <v>206</v>
      </c>
      <c r="C220" s="108">
        <v>205</v>
      </c>
      <c r="D220" s="109">
        <f t="shared" si="38"/>
        <v>49706</v>
      </c>
      <c r="E220" s="110">
        <f t="shared" ref="E220:E254" si="40">E208*(1+$B$8)</f>
        <v>85950.686917538784</v>
      </c>
      <c r="F220" s="110">
        <f t="shared" si="37"/>
        <v>0</v>
      </c>
      <c r="G220" s="111">
        <v>0</v>
      </c>
      <c r="H220" s="111">
        <f t="shared" si="31"/>
        <v>85950.686917538784</v>
      </c>
      <c r="I220" s="111">
        <f t="shared" si="32"/>
        <v>7.6892082889842968</v>
      </c>
      <c r="J220" s="111">
        <f t="shared" si="33"/>
        <v>11178.093203779294</v>
      </c>
      <c r="K220" s="111">
        <v>146</v>
      </c>
      <c r="L220" s="108">
        <f t="shared" si="39"/>
        <v>16430.390760266018</v>
      </c>
      <c r="M220" s="118">
        <f t="shared" si="34"/>
        <v>102381.0776778048</v>
      </c>
      <c r="N220" s="119">
        <f t="shared" si="35"/>
        <v>13314.904972008346</v>
      </c>
    </row>
    <row r="221" spans="1:14" x14ac:dyDescent="0.25">
      <c r="A221" s="108">
        <f t="shared" si="36"/>
        <v>18</v>
      </c>
      <c r="B221" s="108">
        <v>207</v>
      </c>
      <c r="C221" s="108">
        <v>206</v>
      </c>
      <c r="D221" s="109">
        <f t="shared" si="38"/>
        <v>49735</v>
      </c>
      <c r="E221" s="110">
        <f t="shared" si="40"/>
        <v>85950.686917538784</v>
      </c>
      <c r="F221" s="110">
        <f t="shared" si="37"/>
        <v>0</v>
      </c>
      <c r="G221" s="111">
        <v>0</v>
      </c>
      <c r="H221" s="111">
        <f t="shared" si="31"/>
        <v>85950.686917538784</v>
      </c>
      <c r="I221" s="111">
        <f t="shared" si="32"/>
        <v>7.766100371874141</v>
      </c>
      <c r="J221" s="111">
        <f t="shared" si="33"/>
        <v>11067.419013642864</v>
      </c>
      <c r="K221" s="111">
        <v>147</v>
      </c>
      <c r="L221" s="108">
        <f t="shared" si="39"/>
        <v>16485.158729466908</v>
      </c>
      <c r="M221" s="118">
        <f t="shared" si="34"/>
        <v>102435.84564700568</v>
      </c>
      <c r="N221" s="119">
        <f t="shared" si="35"/>
        <v>13190.126413764792</v>
      </c>
    </row>
    <row r="222" spans="1:14" x14ac:dyDescent="0.25">
      <c r="A222" s="108">
        <f t="shared" si="36"/>
        <v>18</v>
      </c>
      <c r="B222" s="108">
        <v>208</v>
      </c>
      <c r="C222" s="108">
        <v>207</v>
      </c>
      <c r="D222" s="109">
        <f t="shared" si="38"/>
        <v>49766</v>
      </c>
      <c r="E222" s="110">
        <f t="shared" si="40"/>
        <v>85950.686917538784</v>
      </c>
      <c r="F222" s="110">
        <f t="shared" si="37"/>
        <v>0</v>
      </c>
      <c r="G222" s="111">
        <v>0</v>
      </c>
      <c r="H222" s="111">
        <f t="shared" si="31"/>
        <v>85950.686917538784</v>
      </c>
      <c r="I222" s="111">
        <f t="shared" si="32"/>
        <v>7.8437613755928801</v>
      </c>
      <c r="J222" s="111">
        <f t="shared" si="33"/>
        <v>10957.840607567196</v>
      </c>
      <c r="K222" s="111">
        <v>148</v>
      </c>
      <c r="L222" s="108">
        <f t="shared" si="39"/>
        <v>16540.109258565131</v>
      </c>
      <c r="M222" s="118">
        <f t="shared" si="34"/>
        <v>102490.79617610392</v>
      </c>
      <c r="N222" s="119">
        <f t="shared" si="35"/>
        <v>13066.536737721324</v>
      </c>
    </row>
    <row r="223" spans="1:14" x14ac:dyDescent="0.25">
      <c r="A223" s="108">
        <f t="shared" si="36"/>
        <v>18</v>
      </c>
      <c r="B223" s="108">
        <v>209</v>
      </c>
      <c r="C223" s="108">
        <v>208</v>
      </c>
      <c r="D223" s="109">
        <f t="shared" si="38"/>
        <v>49796</v>
      </c>
      <c r="E223" s="110">
        <f t="shared" si="40"/>
        <v>85950.686917538784</v>
      </c>
      <c r="F223" s="110">
        <f t="shared" si="37"/>
        <v>0</v>
      </c>
      <c r="G223" s="111">
        <v>0</v>
      </c>
      <c r="H223" s="111">
        <f t="shared" si="31"/>
        <v>85950.686917538784</v>
      </c>
      <c r="I223" s="111">
        <f t="shared" si="32"/>
        <v>7.9221989893488116</v>
      </c>
      <c r="J223" s="111">
        <f t="shared" si="33"/>
        <v>10849.34713620514</v>
      </c>
      <c r="K223" s="111">
        <v>149</v>
      </c>
      <c r="L223" s="108">
        <f t="shared" si="39"/>
        <v>16595.242956093683</v>
      </c>
      <c r="M223" s="118">
        <f t="shared" si="34"/>
        <v>102545.92987363247</v>
      </c>
      <c r="N223" s="119">
        <f t="shared" si="35"/>
        <v>12944.124480021617</v>
      </c>
    </row>
    <row r="224" spans="1:14" x14ac:dyDescent="0.25">
      <c r="A224" s="108">
        <f t="shared" si="36"/>
        <v>18</v>
      </c>
      <c r="B224" s="108">
        <v>210</v>
      </c>
      <c r="C224" s="108">
        <v>209</v>
      </c>
      <c r="D224" s="109">
        <f t="shared" si="38"/>
        <v>49827</v>
      </c>
      <c r="E224" s="110">
        <f t="shared" si="40"/>
        <v>85950.686917538784</v>
      </c>
      <c r="F224" s="110">
        <f t="shared" si="37"/>
        <v>0</v>
      </c>
      <c r="G224" s="111">
        <v>0</v>
      </c>
      <c r="H224" s="111">
        <f t="shared" si="31"/>
        <v>85950.686917538784</v>
      </c>
      <c r="I224" s="111">
        <f t="shared" si="32"/>
        <v>8.0014209792422992</v>
      </c>
      <c r="J224" s="111">
        <f t="shared" si="33"/>
        <v>10741.927857628853</v>
      </c>
      <c r="K224" s="111">
        <v>150</v>
      </c>
      <c r="L224" s="108">
        <f t="shared" si="39"/>
        <v>16650.560432613998</v>
      </c>
      <c r="M224" s="118">
        <f t="shared" si="34"/>
        <v>102601.24735015279</v>
      </c>
      <c r="N224" s="119">
        <f t="shared" si="35"/>
        <v>12822.878288284826</v>
      </c>
    </row>
    <row r="225" spans="1:14" x14ac:dyDescent="0.25">
      <c r="A225" s="108">
        <f t="shared" si="36"/>
        <v>18</v>
      </c>
      <c r="B225" s="108">
        <v>211</v>
      </c>
      <c r="C225" s="108">
        <v>210</v>
      </c>
      <c r="D225" s="109">
        <f t="shared" si="38"/>
        <v>49857</v>
      </c>
      <c r="E225" s="110">
        <f t="shared" si="40"/>
        <v>85950.686917538784</v>
      </c>
      <c r="F225" s="110">
        <f t="shared" si="37"/>
        <v>0</v>
      </c>
      <c r="G225" s="111">
        <v>0</v>
      </c>
      <c r="H225" s="111">
        <f t="shared" si="31"/>
        <v>85950.686917538784</v>
      </c>
      <c r="I225" s="111">
        <f t="shared" si="32"/>
        <v>8.0814351890347247</v>
      </c>
      <c r="J225" s="111">
        <f t="shared" si="33"/>
        <v>10635.572136266186</v>
      </c>
      <c r="K225" s="111">
        <v>151</v>
      </c>
      <c r="L225" s="108">
        <f t="shared" si="39"/>
        <v>16706.062300722711</v>
      </c>
      <c r="M225" s="118">
        <f t="shared" si="34"/>
        <v>102656.7492182615</v>
      </c>
      <c r="N225" s="119">
        <f t="shared" si="35"/>
        <v>12702.786920515189</v>
      </c>
    </row>
    <row r="226" spans="1:14" x14ac:dyDescent="0.25">
      <c r="A226" s="108">
        <f t="shared" si="36"/>
        <v>18</v>
      </c>
      <c r="B226" s="108">
        <v>212</v>
      </c>
      <c r="C226" s="108">
        <v>211</v>
      </c>
      <c r="D226" s="109">
        <f t="shared" si="38"/>
        <v>49888</v>
      </c>
      <c r="E226" s="110">
        <f t="shared" si="40"/>
        <v>85950.686917538784</v>
      </c>
      <c r="F226" s="110">
        <f t="shared" si="37"/>
        <v>0</v>
      </c>
      <c r="G226" s="111">
        <v>0</v>
      </c>
      <c r="H226" s="111">
        <f t="shared" si="31"/>
        <v>85950.686917538784</v>
      </c>
      <c r="I226" s="111">
        <f t="shared" si="32"/>
        <v>8.1622495409250693</v>
      </c>
      <c r="J226" s="111">
        <f t="shared" si="33"/>
        <v>10530.269441847713</v>
      </c>
      <c r="K226" s="111">
        <v>152</v>
      </c>
      <c r="L226" s="108">
        <f t="shared" si="39"/>
        <v>16761.749175058456</v>
      </c>
      <c r="M226" s="118">
        <f t="shared" si="34"/>
        <v>102712.43609259724</v>
      </c>
      <c r="N226" s="119">
        <f t="shared" si="35"/>
        <v>12583.839244022465</v>
      </c>
    </row>
    <row r="227" spans="1:14" x14ac:dyDescent="0.25">
      <c r="A227" s="108">
        <f t="shared" si="36"/>
        <v>18</v>
      </c>
      <c r="B227" s="108">
        <v>213</v>
      </c>
      <c r="C227" s="108">
        <v>212</v>
      </c>
      <c r="D227" s="109">
        <f t="shared" si="38"/>
        <v>49919</v>
      </c>
      <c r="E227" s="110">
        <f t="shared" si="40"/>
        <v>85950.686917538784</v>
      </c>
      <c r="F227" s="110">
        <f t="shared" si="37"/>
        <v>0</v>
      </c>
      <c r="G227" s="111">
        <v>0</v>
      </c>
      <c r="H227" s="111">
        <f t="shared" si="31"/>
        <v>85950.686917538784</v>
      </c>
      <c r="I227" s="111">
        <f t="shared" si="32"/>
        <v>8.2438720363343219</v>
      </c>
      <c r="J227" s="111">
        <f t="shared" si="33"/>
        <v>10426.00934836407</v>
      </c>
      <c r="K227" s="111">
        <v>153</v>
      </c>
      <c r="L227" s="108">
        <f t="shared" si="39"/>
        <v>16817.621672308651</v>
      </c>
      <c r="M227" s="118">
        <f t="shared" si="34"/>
        <v>102768.30858984744</v>
      </c>
      <c r="N227" s="119">
        <f t="shared" si="35"/>
        <v>12466.02423435285</v>
      </c>
    </row>
    <row r="228" spans="1:14" x14ac:dyDescent="0.25">
      <c r="A228" s="108">
        <f t="shared" si="36"/>
        <v>18</v>
      </c>
      <c r="B228" s="108">
        <v>214</v>
      </c>
      <c r="C228" s="108">
        <v>213</v>
      </c>
      <c r="D228" s="109">
        <f t="shared" si="38"/>
        <v>49949</v>
      </c>
      <c r="E228" s="110">
        <f t="shared" si="40"/>
        <v>85950.686917538784</v>
      </c>
      <c r="F228" s="110">
        <f t="shared" si="37"/>
        <v>0</v>
      </c>
      <c r="G228" s="111">
        <v>0</v>
      </c>
      <c r="H228" s="111">
        <f t="shared" si="31"/>
        <v>85950.686917538784</v>
      </c>
      <c r="I228" s="111">
        <f t="shared" si="32"/>
        <v>8.3263107566976622</v>
      </c>
      <c r="J228" s="111">
        <f t="shared" si="33"/>
        <v>10322.781533033736</v>
      </c>
      <c r="K228" s="111">
        <v>154</v>
      </c>
      <c r="L228" s="108">
        <f t="shared" si="39"/>
        <v>16873.680411216348</v>
      </c>
      <c r="M228" s="118">
        <f t="shared" si="34"/>
        <v>102824.36732875514</v>
      </c>
      <c r="N228" s="119">
        <f t="shared" si="35"/>
        <v>12349.330974230512</v>
      </c>
    </row>
    <row r="229" spans="1:14" x14ac:dyDescent="0.25">
      <c r="A229" s="108">
        <f t="shared" si="36"/>
        <v>18</v>
      </c>
      <c r="B229" s="108">
        <v>215</v>
      </c>
      <c r="C229" s="108">
        <v>214</v>
      </c>
      <c r="D229" s="109">
        <f t="shared" si="38"/>
        <v>49980</v>
      </c>
      <c r="E229" s="110">
        <f t="shared" si="40"/>
        <v>85950.686917538784</v>
      </c>
      <c r="F229" s="110">
        <f t="shared" si="37"/>
        <v>0</v>
      </c>
      <c r="G229" s="111">
        <v>0</v>
      </c>
      <c r="H229" s="111">
        <f t="shared" si="31"/>
        <v>85950.686917538784</v>
      </c>
      <c r="I229" s="111">
        <f t="shared" si="32"/>
        <v>8.409573864264642</v>
      </c>
      <c r="J229" s="111">
        <f t="shared" si="33"/>
        <v>10220.575775280924</v>
      </c>
      <c r="K229" s="111">
        <v>155</v>
      </c>
      <c r="L229" s="108">
        <f t="shared" si="39"/>
        <v>16929.926012587071</v>
      </c>
      <c r="M229" s="118">
        <f t="shared" si="34"/>
        <v>102880.61293012585</v>
      </c>
      <c r="N229" s="119">
        <f t="shared" si="35"/>
        <v>12233.748652509403</v>
      </c>
    </row>
    <row r="230" spans="1:14" ht="15.75" thickBot="1" x14ac:dyDescent="0.3">
      <c r="A230" s="120">
        <f t="shared" si="36"/>
        <v>18</v>
      </c>
      <c r="B230" s="120">
        <v>216</v>
      </c>
      <c r="C230" s="120">
        <v>215</v>
      </c>
      <c r="D230" s="121">
        <f t="shared" si="38"/>
        <v>50010</v>
      </c>
      <c r="E230" s="122">
        <f t="shared" si="40"/>
        <v>85950.686917538784</v>
      </c>
      <c r="F230" s="122">
        <f t="shared" si="37"/>
        <v>0</v>
      </c>
      <c r="G230" s="123">
        <v>0</v>
      </c>
      <c r="H230" s="123">
        <f t="shared" si="31"/>
        <v>85950.686917538784</v>
      </c>
      <c r="I230" s="123">
        <f t="shared" si="32"/>
        <v>8.4936696029072856</v>
      </c>
      <c r="J230" s="123">
        <f t="shared" si="33"/>
        <v>10119.381955723689</v>
      </c>
      <c r="K230" s="123">
        <v>156</v>
      </c>
      <c r="L230" s="120">
        <f t="shared" si="39"/>
        <v>16986.359099295696</v>
      </c>
      <c r="M230" s="124">
        <f t="shared" si="34"/>
        <v>102937.04601683447</v>
      </c>
      <c r="N230" s="125">
        <f t="shared" si="35"/>
        <v>12119.266563135479</v>
      </c>
    </row>
    <row r="231" spans="1:14" x14ac:dyDescent="0.25">
      <c r="A231" s="112">
        <f t="shared" si="36"/>
        <v>19</v>
      </c>
      <c r="B231" s="112">
        <v>217</v>
      </c>
      <c r="C231" s="112">
        <v>216</v>
      </c>
      <c r="D231" s="113">
        <f t="shared" si="38"/>
        <v>50041</v>
      </c>
      <c r="E231" s="114">
        <f t="shared" si="40"/>
        <v>90248.221263415733</v>
      </c>
      <c r="F231" s="114">
        <f t="shared" si="37"/>
        <v>0</v>
      </c>
      <c r="G231" s="115">
        <v>0</v>
      </c>
      <c r="H231" s="115">
        <f t="shared" si="31"/>
        <v>90248.221263415733</v>
      </c>
      <c r="I231" s="115">
        <f t="shared" si="32"/>
        <v>8.5786062989363607</v>
      </c>
      <c r="J231" s="115">
        <f t="shared" si="33"/>
        <v>10520.149557930567</v>
      </c>
      <c r="K231" s="115">
        <v>157</v>
      </c>
      <c r="L231" s="112">
        <f t="shared" si="39"/>
        <v>17042.98029629335</v>
      </c>
      <c r="M231" s="116">
        <f t="shared" si="34"/>
        <v>107291.20155970908</v>
      </c>
      <c r="N231" s="117">
        <f t="shared" si="35"/>
        <v>12506.833606877593</v>
      </c>
    </row>
    <row r="232" spans="1:14" x14ac:dyDescent="0.25">
      <c r="A232" s="108">
        <f t="shared" si="36"/>
        <v>19</v>
      </c>
      <c r="B232" s="108">
        <v>218</v>
      </c>
      <c r="C232" s="108">
        <v>217</v>
      </c>
      <c r="D232" s="109">
        <f t="shared" si="38"/>
        <v>50072</v>
      </c>
      <c r="E232" s="110">
        <f t="shared" si="40"/>
        <v>90248.221263415733</v>
      </c>
      <c r="F232" s="110">
        <f t="shared" si="37"/>
        <v>0</v>
      </c>
      <c r="G232" s="111">
        <v>0</v>
      </c>
      <c r="H232" s="111">
        <f t="shared" si="31"/>
        <v>90248.221263415733</v>
      </c>
      <c r="I232" s="111">
        <f t="shared" si="32"/>
        <v>8.6643923619257261</v>
      </c>
      <c r="J232" s="111">
        <f t="shared" si="33"/>
        <v>10415.989661317391</v>
      </c>
      <c r="K232" s="111">
        <v>158</v>
      </c>
      <c r="L232" s="108">
        <f t="shared" si="39"/>
        <v>17099.79023061433</v>
      </c>
      <c r="M232" s="118">
        <f t="shared" si="34"/>
        <v>107348.01149403007</v>
      </c>
      <c r="N232" s="119">
        <f t="shared" si="35"/>
        <v>12389.56028419876</v>
      </c>
    </row>
    <row r="233" spans="1:14" x14ac:dyDescent="0.25">
      <c r="A233" s="108">
        <f t="shared" si="36"/>
        <v>19</v>
      </c>
      <c r="B233" s="108">
        <v>219</v>
      </c>
      <c r="C233" s="108">
        <v>218</v>
      </c>
      <c r="D233" s="109">
        <f t="shared" si="38"/>
        <v>50100</v>
      </c>
      <c r="E233" s="110">
        <f t="shared" si="40"/>
        <v>90248.221263415733</v>
      </c>
      <c r="F233" s="110">
        <f t="shared" si="37"/>
        <v>0</v>
      </c>
      <c r="G233" s="111">
        <v>0</v>
      </c>
      <c r="H233" s="111">
        <f t="shared" si="31"/>
        <v>90248.221263415733</v>
      </c>
      <c r="I233" s="111">
        <f t="shared" si="32"/>
        <v>8.7510362855449841</v>
      </c>
      <c r="J233" s="111">
        <f t="shared" si="33"/>
        <v>10312.861050809297</v>
      </c>
      <c r="K233" s="111">
        <v>159</v>
      </c>
      <c r="L233" s="108">
        <f t="shared" si="39"/>
        <v>17156.789531383045</v>
      </c>
      <c r="M233" s="118">
        <f t="shared" si="34"/>
        <v>107405.01079479879</v>
      </c>
      <c r="N233" s="119">
        <f t="shared" si="35"/>
        <v>12273.404804892771</v>
      </c>
    </row>
    <row r="234" spans="1:14" x14ac:dyDescent="0.25">
      <c r="A234" s="108">
        <f t="shared" si="36"/>
        <v>19</v>
      </c>
      <c r="B234" s="108">
        <v>220</v>
      </c>
      <c r="C234" s="108">
        <v>219</v>
      </c>
      <c r="D234" s="109">
        <f t="shared" si="38"/>
        <v>50131</v>
      </c>
      <c r="E234" s="110">
        <f t="shared" si="40"/>
        <v>90248.221263415733</v>
      </c>
      <c r="F234" s="110">
        <f t="shared" si="37"/>
        <v>0</v>
      </c>
      <c r="G234" s="111">
        <v>0</v>
      </c>
      <c r="H234" s="111">
        <f t="shared" si="31"/>
        <v>90248.221263415733</v>
      </c>
      <c r="I234" s="111">
        <f t="shared" si="32"/>
        <v>8.8385466484004311</v>
      </c>
      <c r="J234" s="111">
        <f t="shared" si="33"/>
        <v>10210.753515652772</v>
      </c>
      <c r="K234" s="111">
        <v>160</v>
      </c>
      <c r="L234" s="108">
        <f t="shared" si="39"/>
        <v>17213.97882982099</v>
      </c>
      <c r="M234" s="118">
        <f t="shared" si="34"/>
        <v>107462.20009323672</v>
      </c>
      <c r="N234" s="119">
        <f t="shared" si="35"/>
        <v>12158.356386871008</v>
      </c>
    </row>
    <row r="235" spans="1:14" x14ac:dyDescent="0.25">
      <c r="A235" s="108">
        <f t="shared" si="36"/>
        <v>19</v>
      </c>
      <c r="B235" s="108">
        <v>221</v>
      </c>
      <c r="C235" s="108">
        <v>220</v>
      </c>
      <c r="D235" s="109">
        <f t="shared" si="38"/>
        <v>50161</v>
      </c>
      <c r="E235" s="110">
        <f t="shared" si="40"/>
        <v>90248.221263415733</v>
      </c>
      <c r="F235" s="110">
        <f t="shared" si="37"/>
        <v>0</v>
      </c>
      <c r="G235" s="111">
        <v>0</v>
      </c>
      <c r="H235" s="111">
        <f t="shared" si="31"/>
        <v>90248.221263415733</v>
      </c>
      <c r="I235" s="111">
        <f t="shared" si="32"/>
        <v>8.9269321148844352</v>
      </c>
      <c r="J235" s="111">
        <f t="shared" si="33"/>
        <v>10109.656946190864</v>
      </c>
      <c r="K235" s="111">
        <v>161</v>
      </c>
      <c r="L235" s="108">
        <f t="shared" si="39"/>
        <v>17271.358759253726</v>
      </c>
      <c r="M235" s="118">
        <f t="shared" si="34"/>
        <v>107519.58002266946</v>
      </c>
      <c r="N235" s="119">
        <f t="shared" si="35"/>
        <v>12044.404352912608</v>
      </c>
    </row>
    <row r="236" spans="1:14" x14ac:dyDescent="0.25">
      <c r="A236" s="108">
        <f t="shared" si="36"/>
        <v>19</v>
      </c>
      <c r="B236" s="108">
        <v>222</v>
      </c>
      <c r="C236" s="108">
        <v>221</v>
      </c>
      <c r="D236" s="109">
        <f t="shared" si="38"/>
        <v>50192</v>
      </c>
      <c r="E236" s="110">
        <f t="shared" si="40"/>
        <v>90248.221263415733</v>
      </c>
      <c r="F236" s="110">
        <f t="shared" si="37"/>
        <v>0</v>
      </c>
      <c r="G236" s="111">
        <v>0</v>
      </c>
      <c r="H236" s="111">
        <f t="shared" si="31"/>
        <v>90248.221263415733</v>
      </c>
      <c r="I236" s="111">
        <f t="shared" si="32"/>
        <v>9.0162014360332794</v>
      </c>
      <c r="J236" s="111">
        <f t="shared" si="33"/>
        <v>10009.561332862242</v>
      </c>
      <c r="K236" s="111">
        <v>162</v>
      </c>
      <c r="L236" s="108">
        <f t="shared" si="39"/>
        <v>17328.929955117907</v>
      </c>
      <c r="M236" s="118">
        <f t="shared" si="34"/>
        <v>107577.15121853363</v>
      </c>
      <c r="N236" s="119">
        <f t="shared" si="35"/>
        <v>11931.538129638629</v>
      </c>
    </row>
    <row r="237" spans="1:14" x14ac:dyDescent="0.25">
      <c r="A237" s="108">
        <f t="shared" si="36"/>
        <v>19</v>
      </c>
      <c r="B237" s="108">
        <v>223</v>
      </c>
      <c r="C237" s="108">
        <v>222</v>
      </c>
      <c r="D237" s="109">
        <f t="shared" si="38"/>
        <v>50222</v>
      </c>
      <c r="E237" s="110">
        <f t="shared" si="40"/>
        <v>90248.221263415733</v>
      </c>
      <c r="F237" s="110">
        <f t="shared" si="37"/>
        <v>0</v>
      </c>
      <c r="G237" s="111">
        <v>0</v>
      </c>
      <c r="H237" s="111">
        <f t="shared" si="31"/>
        <v>90248.221263415733</v>
      </c>
      <c r="I237" s="111">
        <f t="shared" si="32"/>
        <v>9.1063634503936139</v>
      </c>
      <c r="J237" s="111">
        <f t="shared" si="33"/>
        <v>9910.4567652101396</v>
      </c>
      <c r="K237" s="111">
        <v>163</v>
      </c>
      <c r="L237" s="108">
        <f t="shared" si="39"/>
        <v>17386.693054968302</v>
      </c>
      <c r="M237" s="118">
        <f t="shared" si="34"/>
        <v>107634.91431838404</v>
      </c>
      <c r="N237" s="119">
        <f t="shared" si="35"/>
        <v>11819.747246496252</v>
      </c>
    </row>
    <row r="238" spans="1:14" x14ac:dyDescent="0.25">
      <c r="A238" s="108">
        <f t="shared" si="36"/>
        <v>19</v>
      </c>
      <c r="B238" s="108">
        <v>224</v>
      </c>
      <c r="C238" s="108">
        <v>223</v>
      </c>
      <c r="D238" s="109">
        <f t="shared" si="38"/>
        <v>50253</v>
      </c>
      <c r="E238" s="110">
        <f t="shared" si="40"/>
        <v>90248.221263415733</v>
      </c>
      <c r="F238" s="110">
        <f t="shared" si="37"/>
        <v>0</v>
      </c>
      <c r="G238" s="111">
        <v>0</v>
      </c>
      <c r="H238" s="111">
        <f t="shared" si="31"/>
        <v>90248.221263415733</v>
      </c>
      <c r="I238" s="111">
        <f t="shared" si="32"/>
        <v>9.1974270848975479</v>
      </c>
      <c r="J238" s="111">
        <f t="shared" si="33"/>
        <v>9812.3334309011298</v>
      </c>
      <c r="K238" s="111">
        <v>164</v>
      </c>
      <c r="L238" s="108">
        <f t="shared" si="39"/>
        <v>17444.648698484863</v>
      </c>
      <c r="M238" s="118">
        <f t="shared" si="34"/>
        <v>107692.86996190059</v>
      </c>
      <c r="N238" s="119">
        <f t="shared" si="35"/>
        <v>11709.021334753012</v>
      </c>
    </row>
    <row r="239" spans="1:14" x14ac:dyDescent="0.25">
      <c r="A239" s="108">
        <f t="shared" si="36"/>
        <v>19</v>
      </c>
      <c r="B239" s="108">
        <v>225</v>
      </c>
      <c r="C239" s="108">
        <v>224</v>
      </c>
      <c r="D239" s="109">
        <f t="shared" si="38"/>
        <v>50284</v>
      </c>
      <c r="E239" s="110">
        <f t="shared" si="40"/>
        <v>90248.221263415733</v>
      </c>
      <c r="F239" s="110">
        <f t="shared" si="37"/>
        <v>0</v>
      </c>
      <c r="G239" s="111">
        <v>0</v>
      </c>
      <c r="H239" s="111">
        <f t="shared" si="31"/>
        <v>90248.221263415733</v>
      </c>
      <c r="I239" s="111">
        <f t="shared" si="32"/>
        <v>9.2894013557465254</v>
      </c>
      <c r="J239" s="111">
        <f t="shared" si="33"/>
        <v>9715.1816147535919</v>
      </c>
      <c r="K239" s="111">
        <v>165</v>
      </c>
      <c r="L239" s="108">
        <f t="shared" si="39"/>
        <v>17502.797527479815</v>
      </c>
      <c r="M239" s="118">
        <f t="shared" si="34"/>
        <v>107751.01879089556</v>
      </c>
      <c r="N239" s="119">
        <f t="shared" si="35"/>
        <v>11599.350126500842</v>
      </c>
    </row>
    <row r="240" spans="1:14" x14ac:dyDescent="0.25">
      <c r="A240" s="108">
        <f t="shared" si="36"/>
        <v>19</v>
      </c>
      <c r="B240" s="108">
        <v>226</v>
      </c>
      <c r="C240" s="108">
        <v>225</v>
      </c>
      <c r="D240" s="109">
        <f t="shared" si="38"/>
        <v>50314</v>
      </c>
      <c r="E240" s="110">
        <f t="shared" si="40"/>
        <v>90248.221263415733</v>
      </c>
      <c r="F240" s="110">
        <f t="shared" si="37"/>
        <v>0</v>
      </c>
      <c r="G240" s="111">
        <v>0</v>
      </c>
      <c r="H240" s="111">
        <f t="shared" si="31"/>
        <v>90248.221263415733</v>
      </c>
      <c r="I240" s="111">
        <f t="shared" si="32"/>
        <v>9.382295369303991</v>
      </c>
      <c r="J240" s="111">
        <f t="shared" si="33"/>
        <v>9618.991697775833</v>
      </c>
      <c r="K240" s="111">
        <v>166</v>
      </c>
      <c r="L240" s="108">
        <f t="shared" si="39"/>
        <v>17561.140185904751</v>
      </c>
      <c r="M240" s="118">
        <f t="shared" si="34"/>
        <v>107809.36144932048</v>
      </c>
      <c r="N240" s="119">
        <f t="shared" si="35"/>
        <v>11490.723453669965</v>
      </c>
    </row>
    <row r="241" spans="1:14" x14ac:dyDescent="0.25">
      <c r="A241" s="108">
        <f t="shared" si="36"/>
        <v>19</v>
      </c>
      <c r="B241" s="108">
        <v>227</v>
      </c>
      <c r="C241" s="108">
        <v>226</v>
      </c>
      <c r="D241" s="109">
        <f t="shared" si="38"/>
        <v>50345</v>
      </c>
      <c r="E241" s="110">
        <f t="shared" si="40"/>
        <v>90248.221263415733</v>
      </c>
      <c r="F241" s="110">
        <f t="shared" si="37"/>
        <v>0</v>
      </c>
      <c r="G241" s="111">
        <v>0</v>
      </c>
      <c r="H241" s="111">
        <f t="shared" si="31"/>
        <v>90248.221263415733</v>
      </c>
      <c r="I241" s="111">
        <f t="shared" si="32"/>
        <v>9.4761183229970296</v>
      </c>
      <c r="J241" s="111">
        <f t="shared" si="33"/>
        <v>9523.7541562136976</v>
      </c>
      <c r="K241" s="111">
        <v>167</v>
      </c>
      <c r="L241" s="108">
        <f t="shared" si="39"/>
        <v>17619.677319857768</v>
      </c>
      <c r="M241" s="118">
        <f t="shared" si="34"/>
        <v>107867.89858327351</v>
      </c>
      <c r="N241" s="119">
        <f t="shared" si="35"/>
        <v>11383.131247052424</v>
      </c>
    </row>
    <row r="242" spans="1:14" ht="15.75" thickBot="1" x14ac:dyDescent="0.3">
      <c r="A242" s="120">
        <f t="shared" si="36"/>
        <v>19</v>
      </c>
      <c r="B242" s="120">
        <v>228</v>
      </c>
      <c r="C242" s="120">
        <v>227</v>
      </c>
      <c r="D242" s="121">
        <f t="shared" si="38"/>
        <v>50375</v>
      </c>
      <c r="E242" s="122">
        <f t="shared" si="40"/>
        <v>90248.221263415733</v>
      </c>
      <c r="F242" s="122">
        <f t="shared" si="37"/>
        <v>0</v>
      </c>
      <c r="G242" s="123">
        <v>0</v>
      </c>
      <c r="H242" s="123">
        <f t="shared" si="31"/>
        <v>90248.221263415733</v>
      </c>
      <c r="I242" s="123">
        <f t="shared" si="32"/>
        <v>9.5708795062269996</v>
      </c>
      <c r="J242" s="123">
        <f t="shared" si="33"/>
        <v>9429.4595606076218</v>
      </c>
      <c r="K242" s="123">
        <v>168</v>
      </c>
      <c r="L242" s="120">
        <f t="shared" si="39"/>
        <v>17678.409577590628</v>
      </c>
      <c r="M242" s="124">
        <f t="shared" si="34"/>
        <v>107926.63084100636</v>
      </c>
      <c r="N242" s="125">
        <f t="shared" si="35"/>
        <v>11276.563535335203</v>
      </c>
    </row>
    <row r="243" spans="1:14" x14ac:dyDescent="0.25">
      <c r="A243" s="112">
        <f t="shared" si="36"/>
        <v>20</v>
      </c>
      <c r="B243" s="112">
        <v>229</v>
      </c>
      <c r="C243" s="112">
        <v>228</v>
      </c>
      <c r="D243" s="113">
        <f t="shared" si="38"/>
        <v>50406</v>
      </c>
      <c r="E243" s="114">
        <f t="shared" si="40"/>
        <v>94760.632326586521</v>
      </c>
      <c r="F243" s="114">
        <f t="shared" si="37"/>
        <v>0</v>
      </c>
      <c r="G243" s="115">
        <v>0</v>
      </c>
      <c r="H243" s="115">
        <f t="shared" si="31"/>
        <v>94760.632326586521</v>
      </c>
      <c r="I243" s="115">
        <f t="shared" si="32"/>
        <v>9.6665883012892699</v>
      </c>
      <c r="J243" s="115">
        <f t="shared" si="33"/>
        <v>9802.9035036019832</v>
      </c>
      <c r="K243" s="115">
        <v>169</v>
      </c>
      <c r="L243" s="112">
        <f t="shared" si="39"/>
        <v>17737.337609515933</v>
      </c>
      <c r="M243" s="116">
        <f t="shared" si="34"/>
        <v>112497.96993610245</v>
      </c>
      <c r="N243" s="117">
        <f t="shared" si="35"/>
        <v>11637.815372885816</v>
      </c>
    </row>
    <row r="244" spans="1:14" x14ac:dyDescent="0.25">
      <c r="A244" s="108">
        <f t="shared" si="36"/>
        <v>20</v>
      </c>
      <c r="B244" s="108">
        <v>230</v>
      </c>
      <c r="C244" s="108">
        <v>229</v>
      </c>
      <c r="D244" s="109">
        <f t="shared" si="38"/>
        <v>50437</v>
      </c>
      <c r="E244" s="110">
        <f t="shared" si="40"/>
        <v>94760.632326586521</v>
      </c>
      <c r="F244" s="110">
        <f t="shared" si="37"/>
        <v>0</v>
      </c>
      <c r="G244" s="111">
        <v>0</v>
      </c>
      <c r="H244" s="111">
        <f t="shared" si="31"/>
        <v>94760.632326586521</v>
      </c>
      <c r="I244" s="111">
        <f t="shared" si="32"/>
        <v>9.7632541843021627</v>
      </c>
      <c r="J244" s="111">
        <f t="shared" si="33"/>
        <v>9705.8450530712689</v>
      </c>
      <c r="K244" s="111">
        <v>170</v>
      </c>
      <c r="L244" s="108">
        <f t="shared" si="39"/>
        <v>17796.462068214321</v>
      </c>
      <c r="M244" s="118">
        <f t="shared" si="34"/>
        <v>112557.09439480084</v>
      </c>
      <c r="N244" s="119">
        <f t="shared" si="35"/>
        <v>11528.645292854879</v>
      </c>
    </row>
    <row r="245" spans="1:14" x14ac:dyDescent="0.25">
      <c r="A245" s="108">
        <f t="shared" si="36"/>
        <v>20</v>
      </c>
      <c r="B245" s="108">
        <v>231</v>
      </c>
      <c r="C245" s="108">
        <v>230</v>
      </c>
      <c r="D245" s="109">
        <f t="shared" si="38"/>
        <v>50465</v>
      </c>
      <c r="E245" s="110">
        <f t="shared" si="40"/>
        <v>94760.632326586521</v>
      </c>
      <c r="F245" s="110">
        <f t="shared" si="37"/>
        <v>0</v>
      </c>
      <c r="G245" s="111">
        <v>0</v>
      </c>
      <c r="H245" s="111">
        <f t="shared" si="31"/>
        <v>94760.632326586521</v>
      </c>
      <c r="I245" s="111">
        <f t="shared" si="32"/>
        <v>9.8608867261451856</v>
      </c>
      <c r="J245" s="111">
        <f t="shared" si="33"/>
        <v>9609.7475772982853</v>
      </c>
      <c r="K245" s="111">
        <v>171</v>
      </c>
      <c r="L245" s="108">
        <f t="shared" si="39"/>
        <v>17855.783608441703</v>
      </c>
      <c r="M245" s="118">
        <f t="shared" si="34"/>
        <v>112616.41593502823</v>
      </c>
      <c r="N245" s="119">
        <f t="shared" si="35"/>
        <v>11420.516132330849</v>
      </c>
    </row>
    <row r="246" spans="1:14" x14ac:dyDescent="0.25">
      <c r="A246" s="108">
        <f t="shared" si="36"/>
        <v>20</v>
      </c>
      <c r="B246" s="108">
        <v>232</v>
      </c>
      <c r="C246" s="108">
        <v>231</v>
      </c>
      <c r="D246" s="109">
        <f t="shared" si="38"/>
        <v>50496</v>
      </c>
      <c r="E246" s="110">
        <f t="shared" si="40"/>
        <v>94760.632326586521</v>
      </c>
      <c r="F246" s="110">
        <f t="shared" si="37"/>
        <v>0</v>
      </c>
      <c r="G246" s="111">
        <v>0</v>
      </c>
      <c r="H246" s="111">
        <f t="shared" si="31"/>
        <v>94760.632326586521</v>
      </c>
      <c r="I246" s="111">
        <f t="shared" si="32"/>
        <v>9.9594955934066345</v>
      </c>
      <c r="J246" s="111">
        <f t="shared" si="33"/>
        <v>9514.601561681473</v>
      </c>
      <c r="K246" s="111">
        <v>172</v>
      </c>
      <c r="L246" s="108">
        <f t="shared" si="39"/>
        <v>17915.30288713651</v>
      </c>
      <c r="M246" s="118">
        <f t="shared" si="34"/>
        <v>112675.93521372303</v>
      </c>
      <c r="N246" s="119">
        <f t="shared" si="35"/>
        <v>11313.417849024054</v>
      </c>
    </row>
    <row r="247" spans="1:14" x14ac:dyDescent="0.25">
      <c r="A247" s="108">
        <f t="shared" si="36"/>
        <v>20</v>
      </c>
      <c r="B247" s="108">
        <v>233</v>
      </c>
      <c r="C247" s="108">
        <v>232</v>
      </c>
      <c r="D247" s="109">
        <f t="shared" si="38"/>
        <v>50526</v>
      </c>
      <c r="E247" s="110">
        <f t="shared" si="40"/>
        <v>94760.632326586521</v>
      </c>
      <c r="F247" s="110">
        <f t="shared" si="37"/>
        <v>0</v>
      </c>
      <c r="G247" s="111">
        <v>0</v>
      </c>
      <c r="H247" s="111">
        <f t="shared" si="31"/>
        <v>94760.632326586521</v>
      </c>
      <c r="I247" s="111">
        <f t="shared" si="32"/>
        <v>10.059090549340704</v>
      </c>
      <c r="J247" s="111">
        <f t="shared" si="33"/>
        <v>9420.3975858232388</v>
      </c>
      <c r="K247" s="111">
        <v>173</v>
      </c>
      <c r="L247" s="108">
        <f t="shared" si="39"/>
        <v>17975.020563426966</v>
      </c>
      <c r="M247" s="118">
        <f t="shared" si="34"/>
        <v>112735.65289001349</v>
      </c>
      <c r="N247" s="119">
        <f t="shared" si="35"/>
        <v>11207.340498331874</v>
      </c>
    </row>
    <row r="248" spans="1:14" x14ac:dyDescent="0.25">
      <c r="A248" s="108">
        <f t="shared" si="36"/>
        <v>20</v>
      </c>
      <c r="B248" s="108">
        <v>234</v>
      </c>
      <c r="C248" s="108">
        <v>233</v>
      </c>
      <c r="D248" s="109">
        <f t="shared" si="38"/>
        <v>50557</v>
      </c>
      <c r="E248" s="110">
        <f t="shared" si="40"/>
        <v>94760.632326586521</v>
      </c>
      <c r="F248" s="110">
        <f t="shared" si="37"/>
        <v>0</v>
      </c>
      <c r="G248" s="111">
        <v>0</v>
      </c>
      <c r="H248" s="111">
        <f t="shared" si="31"/>
        <v>94760.632326586521</v>
      </c>
      <c r="I248" s="111">
        <f t="shared" si="32"/>
        <v>10.159681454834111</v>
      </c>
      <c r="J248" s="111">
        <f t="shared" si="33"/>
        <v>9327.1263225972652</v>
      </c>
      <c r="K248" s="111">
        <v>174</v>
      </c>
      <c r="L248" s="108">
        <f t="shared" si="39"/>
        <v>18034.93729863839</v>
      </c>
      <c r="M248" s="118">
        <f t="shared" si="34"/>
        <v>112795.56962522492</v>
      </c>
      <c r="N248" s="119">
        <f t="shared" si="35"/>
        <v>11102.274232383073</v>
      </c>
    </row>
    <row r="249" spans="1:14" x14ac:dyDescent="0.25">
      <c r="A249" s="108">
        <f t="shared" si="36"/>
        <v>20</v>
      </c>
      <c r="B249" s="108">
        <v>235</v>
      </c>
      <c r="C249" s="108">
        <v>234</v>
      </c>
      <c r="D249" s="109">
        <f t="shared" si="38"/>
        <v>50587</v>
      </c>
      <c r="E249" s="110">
        <f t="shared" si="40"/>
        <v>94760.632326586521</v>
      </c>
      <c r="F249" s="110">
        <f t="shared" si="37"/>
        <v>0</v>
      </c>
      <c r="G249" s="111">
        <v>0</v>
      </c>
      <c r="H249" s="111">
        <f t="shared" si="31"/>
        <v>94760.632326586521</v>
      </c>
      <c r="I249" s="111">
        <f t="shared" si="32"/>
        <v>10.261278269382455</v>
      </c>
      <c r="J249" s="111">
        <f t="shared" si="33"/>
        <v>9234.7785372250128</v>
      </c>
      <c r="K249" s="111">
        <v>175</v>
      </c>
      <c r="L249" s="108">
        <f t="shared" si="39"/>
        <v>18095.05375630052</v>
      </c>
      <c r="M249" s="118">
        <f t="shared" si="34"/>
        <v>112855.68608288704</v>
      </c>
      <c r="N249" s="119">
        <f t="shared" si="35"/>
        <v>10998.209299091441</v>
      </c>
    </row>
    <row r="250" spans="1:14" x14ac:dyDescent="0.25">
      <c r="A250" s="108">
        <f t="shared" si="36"/>
        <v>20</v>
      </c>
      <c r="B250" s="108">
        <v>236</v>
      </c>
      <c r="C250" s="108">
        <v>235</v>
      </c>
      <c r="D250" s="109">
        <f t="shared" si="38"/>
        <v>50618</v>
      </c>
      <c r="E250" s="110">
        <f t="shared" si="40"/>
        <v>94760.632326586521</v>
      </c>
      <c r="F250" s="110">
        <f t="shared" si="37"/>
        <v>0</v>
      </c>
      <c r="G250" s="111">
        <v>0</v>
      </c>
      <c r="H250" s="111">
        <f t="shared" si="31"/>
        <v>94760.632326586521</v>
      </c>
      <c r="I250" s="111">
        <f t="shared" si="32"/>
        <v>10.363891052076275</v>
      </c>
      <c r="J250" s="111">
        <f t="shared" si="33"/>
        <v>9143.3450863614034</v>
      </c>
      <c r="K250" s="111">
        <v>176</v>
      </c>
      <c r="L250" s="108">
        <f t="shared" si="39"/>
        <v>18155.370602154857</v>
      </c>
      <c r="M250" s="118">
        <f t="shared" si="34"/>
        <v>112916.00292874138</v>
      </c>
      <c r="N250" s="119">
        <f t="shared" si="35"/>
        <v>10895.136041218813</v>
      </c>
    </row>
    <row r="251" spans="1:14" x14ac:dyDescent="0.25">
      <c r="A251" s="108">
        <f t="shared" si="36"/>
        <v>20</v>
      </c>
      <c r="B251" s="108">
        <v>237</v>
      </c>
      <c r="C251" s="108">
        <v>236</v>
      </c>
      <c r="D251" s="109">
        <f t="shared" si="38"/>
        <v>50649</v>
      </c>
      <c r="E251" s="110">
        <f t="shared" si="40"/>
        <v>94760.632326586521</v>
      </c>
      <c r="F251" s="110">
        <f t="shared" si="37"/>
        <v>0</v>
      </c>
      <c r="G251" s="111">
        <v>0</v>
      </c>
      <c r="H251" s="111">
        <f t="shared" si="31"/>
        <v>94760.632326586521</v>
      </c>
      <c r="I251" s="111">
        <f t="shared" si="32"/>
        <v>10.467529962597039</v>
      </c>
      <c r="J251" s="111">
        <f t="shared" si="33"/>
        <v>9052.8169171895061</v>
      </c>
      <c r="K251" s="111">
        <v>177</v>
      </c>
      <c r="L251" s="108">
        <f t="shared" si="39"/>
        <v>18215.888504162041</v>
      </c>
      <c r="M251" s="118">
        <f t="shared" si="34"/>
        <v>112976.52083074856</v>
      </c>
      <c r="N251" s="119">
        <f t="shared" si="35"/>
        <v>10793.044895447196</v>
      </c>
    </row>
    <row r="252" spans="1:14" x14ac:dyDescent="0.25">
      <c r="A252" s="108">
        <f t="shared" si="36"/>
        <v>20</v>
      </c>
      <c r="B252" s="108">
        <v>238</v>
      </c>
      <c r="C252" s="108">
        <v>237</v>
      </c>
      <c r="D252" s="109">
        <f t="shared" si="38"/>
        <v>50679</v>
      </c>
      <c r="E252" s="110">
        <f t="shared" si="40"/>
        <v>94760.632326586521</v>
      </c>
      <c r="F252" s="110">
        <f t="shared" si="37"/>
        <v>0</v>
      </c>
      <c r="G252" s="111">
        <v>0</v>
      </c>
      <c r="H252" s="111">
        <f t="shared" si="31"/>
        <v>94760.632326586521</v>
      </c>
      <c r="I252" s="111">
        <f t="shared" si="32"/>
        <v>10.572205262223012</v>
      </c>
      <c r="J252" s="111">
        <f t="shared" si="33"/>
        <v>8963.1850665242619</v>
      </c>
      <c r="K252" s="111">
        <v>178</v>
      </c>
      <c r="L252" s="108">
        <f t="shared" si="39"/>
        <v>18276.608132509249</v>
      </c>
      <c r="M252" s="118">
        <f t="shared" si="34"/>
        <v>113037.24045909577</v>
      </c>
      <c r="N252" s="119">
        <f t="shared" si="35"/>
        <v>10691.92639146012</v>
      </c>
    </row>
    <row r="253" spans="1:14" x14ac:dyDescent="0.25">
      <c r="A253" s="108">
        <f t="shared" si="36"/>
        <v>20</v>
      </c>
      <c r="B253" s="108">
        <v>239</v>
      </c>
      <c r="C253" s="108">
        <v>238</v>
      </c>
      <c r="D253" s="109">
        <f t="shared" si="38"/>
        <v>50710</v>
      </c>
      <c r="E253" s="110">
        <f t="shared" si="40"/>
        <v>94760.632326586521</v>
      </c>
      <c r="F253" s="110">
        <f t="shared" si="37"/>
        <v>0</v>
      </c>
      <c r="G253" s="111">
        <v>0</v>
      </c>
      <c r="H253" s="111">
        <f t="shared" si="31"/>
        <v>94760.632326586521</v>
      </c>
      <c r="I253" s="111">
        <f t="shared" si="32"/>
        <v>10.677927314845242</v>
      </c>
      <c r="J253" s="111">
        <f t="shared" si="33"/>
        <v>8874.4406599250124</v>
      </c>
      <c r="K253" s="111">
        <v>179</v>
      </c>
      <c r="L253" s="108">
        <f t="shared" si="39"/>
        <v>18337.530159617614</v>
      </c>
      <c r="M253" s="118">
        <f t="shared" si="34"/>
        <v>113098.16248620414</v>
      </c>
      <c r="N253" s="119">
        <f t="shared" si="35"/>
        <v>10591.77115103291</v>
      </c>
    </row>
    <row r="254" spans="1:14" x14ac:dyDescent="0.25">
      <c r="A254" s="108">
        <f t="shared" si="36"/>
        <v>20</v>
      </c>
      <c r="B254" s="108">
        <v>240</v>
      </c>
      <c r="C254" s="108">
        <v>239</v>
      </c>
      <c r="D254" s="109">
        <f t="shared" si="38"/>
        <v>50740</v>
      </c>
      <c r="E254" s="110">
        <f t="shared" si="40"/>
        <v>94760.632326586521</v>
      </c>
      <c r="F254" s="110">
        <f t="shared" si="37"/>
        <v>0</v>
      </c>
      <c r="G254" s="111">
        <v>0</v>
      </c>
      <c r="H254" s="111">
        <f t="shared" si="31"/>
        <v>94760.632326586521</v>
      </c>
      <c r="I254" s="111">
        <f t="shared" si="32"/>
        <v>10.784706587993691</v>
      </c>
      <c r="J254" s="111">
        <f t="shared" si="33"/>
        <v>8786.5749108168457</v>
      </c>
      <c r="K254" s="111">
        <v>180</v>
      </c>
      <c r="L254" s="108">
        <f t="shared" si="39"/>
        <v>18398.655260149673</v>
      </c>
      <c r="M254" s="118">
        <f t="shared" si="34"/>
        <v>113159.2875867362</v>
      </c>
      <c r="N254" s="119">
        <f t="shared" si="35"/>
        <v>10492.569887131955</v>
      </c>
    </row>
  </sheetData>
  <pageMargins left="0.7" right="0.7" top="0.75" bottom="0.75" header="0.3" footer="0.3"/>
  <pageSetup orientation="portrait" verticalDpi="0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9" id="{00DB27FC-A0EE-4209-B166-12FF8DBE3AB0}">
            <xm:f>$B15&gt;'Input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80" id="{FCBD2DE3-6E37-43AF-B947-8D9E6DF005DF}">
            <xm:f>$B15&lt;='Input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A15:N15</xm:sqref>
        </x14:conditionalFormatting>
        <x14:conditionalFormatting xmlns:xm="http://schemas.microsoft.com/office/excel/2006/main">
          <x14:cfRule type="expression" priority="77" id="{890E4A4F-9711-4417-8007-1ACDBFADE38B}">
            <xm:f>$B16&gt;'Input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78" id="{4F8FD402-1D34-4E4E-9AFC-F8D7D8E2A94A}">
            <xm:f>$B16&lt;='Input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A16:N26</xm:sqref>
        </x14:conditionalFormatting>
        <x14:conditionalFormatting xmlns:xm="http://schemas.microsoft.com/office/excel/2006/main">
          <x14:cfRule type="expression" priority="75" id="{83E2B4AB-C383-4985-A36D-C0572F2A283E}">
            <xm:f>$B27&gt;'Input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76" id="{6C6A245E-E05A-4F85-BD03-F2156CDC6DED}">
            <xm:f>$B27&lt;='Input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A27:N27</xm:sqref>
        </x14:conditionalFormatting>
        <x14:conditionalFormatting xmlns:xm="http://schemas.microsoft.com/office/excel/2006/main">
          <x14:cfRule type="expression" priority="73" id="{61DAD43A-70B4-4AB3-A3CB-3D2737C5E37F}">
            <xm:f>$B28&gt;'Input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74" id="{0E6F9F8A-EBCE-4D66-A294-60A6A3EC9419}">
            <xm:f>$B28&lt;='Input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A28:N38</xm:sqref>
        </x14:conditionalFormatting>
        <x14:conditionalFormatting xmlns:xm="http://schemas.microsoft.com/office/excel/2006/main">
          <x14:cfRule type="expression" priority="71" id="{4AC72692-B71E-4620-9A5B-FB2862E0D62B}">
            <xm:f>$B39&gt;'Input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72" id="{CA57C04B-5CE7-4D31-9D25-8CE47B8AED6C}">
            <xm:f>$B39&lt;='Input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A39:N39</xm:sqref>
        </x14:conditionalFormatting>
        <x14:conditionalFormatting xmlns:xm="http://schemas.microsoft.com/office/excel/2006/main">
          <x14:cfRule type="expression" priority="69" id="{C1950F06-B29B-42E5-853B-0C773F75FBBF}">
            <xm:f>$B40&gt;'Input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70" id="{D04C04E6-BC7A-4E09-AAB8-D6D2C09F2174}">
            <xm:f>$B40&lt;='Input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A40:N50</xm:sqref>
        </x14:conditionalFormatting>
        <x14:conditionalFormatting xmlns:xm="http://schemas.microsoft.com/office/excel/2006/main">
          <x14:cfRule type="expression" priority="67" id="{A8BEA905-4B4C-4FE4-B3C6-08E4F2E4EB5E}">
            <xm:f>$B51&gt;'Input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68" id="{56FD3C44-A5A1-468E-8A98-198D67E50B03}">
            <xm:f>$B51&lt;='Input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A51:N51</xm:sqref>
        </x14:conditionalFormatting>
        <x14:conditionalFormatting xmlns:xm="http://schemas.microsoft.com/office/excel/2006/main">
          <x14:cfRule type="expression" priority="65" id="{C17B18DC-F9BF-404D-95E0-B10617CB9BC3}">
            <xm:f>$B52&gt;'Input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66" id="{456BD84A-2768-4916-99A8-D47C521B35BA}">
            <xm:f>$B52&lt;='Input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A52:N62</xm:sqref>
        </x14:conditionalFormatting>
        <x14:conditionalFormatting xmlns:xm="http://schemas.microsoft.com/office/excel/2006/main">
          <x14:cfRule type="expression" priority="63" id="{0CF96C00-78F0-4B82-83EE-356841BBAF91}">
            <xm:f>$B63&gt;'Input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64" id="{D7FA73BB-B79B-4948-B765-A112013C24C0}">
            <xm:f>$B63&lt;='Input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A63:N63</xm:sqref>
        </x14:conditionalFormatting>
        <x14:conditionalFormatting xmlns:xm="http://schemas.microsoft.com/office/excel/2006/main">
          <x14:cfRule type="expression" priority="61" id="{CF074C6C-7493-49DA-B481-0786A46D8CB6}">
            <xm:f>$B64&gt;'Input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62" id="{68E73944-D586-484F-8694-E7D56954080E}">
            <xm:f>$B64&lt;='Input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A64:N74</xm:sqref>
        </x14:conditionalFormatting>
        <x14:conditionalFormatting xmlns:xm="http://schemas.microsoft.com/office/excel/2006/main">
          <x14:cfRule type="expression" priority="59" id="{D1E6754B-9462-4F5D-AC68-4043B371012A}">
            <xm:f>$B75&gt;'Input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60" id="{FA859672-D8A5-4033-A71C-ADFD57BC9E17}">
            <xm:f>$B75&lt;='Input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A75:N75</xm:sqref>
        </x14:conditionalFormatting>
        <x14:conditionalFormatting xmlns:xm="http://schemas.microsoft.com/office/excel/2006/main">
          <x14:cfRule type="expression" priority="57" id="{629BE68F-9720-457B-8973-2CF5CC425603}">
            <xm:f>$B76&gt;'Input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58" id="{558E8A88-F047-4240-8979-5750462726C6}">
            <xm:f>$B76&lt;='Input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A76:N86</xm:sqref>
        </x14:conditionalFormatting>
        <x14:conditionalFormatting xmlns:xm="http://schemas.microsoft.com/office/excel/2006/main">
          <x14:cfRule type="expression" priority="55" id="{3D739B22-62E0-43E2-BB88-E753D5F374CC}">
            <xm:f>$B87&gt;'Input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56" id="{23F41D25-3CAE-4872-B245-82BF6EB0062F}">
            <xm:f>$B87&lt;='Input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A87:N87</xm:sqref>
        </x14:conditionalFormatting>
        <x14:conditionalFormatting xmlns:xm="http://schemas.microsoft.com/office/excel/2006/main">
          <x14:cfRule type="expression" priority="53" id="{A652FE69-13CF-483F-8571-476B4C673269}">
            <xm:f>$B88&gt;'Input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54" id="{29F6995E-735F-4AE5-8449-FED233893016}">
            <xm:f>$B88&lt;='Input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A88:N98</xm:sqref>
        </x14:conditionalFormatting>
        <x14:conditionalFormatting xmlns:xm="http://schemas.microsoft.com/office/excel/2006/main">
          <x14:cfRule type="expression" priority="51" id="{0C6D7587-BF06-4FCF-A9CA-9BAF81ADE736}">
            <xm:f>$B99&gt;'Input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52" id="{7CA0EB6E-1D5F-4925-878C-C6CD514D443F}">
            <xm:f>$B99&lt;='Input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A99:N99</xm:sqref>
        </x14:conditionalFormatting>
        <x14:conditionalFormatting xmlns:xm="http://schemas.microsoft.com/office/excel/2006/main">
          <x14:cfRule type="expression" priority="49" id="{A4BD2E55-3126-410C-8134-92E96B0A12C6}">
            <xm:f>$B100&gt;'Input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50" id="{106B6655-62B2-45F9-AD91-7CB5C438FD7B}">
            <xm:f>$B100&lt;='Input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A100:N110</xm:sqref>
        </x14:conditionalFormatting>
        <x14:conditionalFormatting xmlns:xm="http://schemas.microsoft.com/office/excel/2006/main">
          <x14:cfRule type="expression" priority="47" id="{550954AC-8CD1-4A0C-8D11-BA7C9A44D512}">
            <xm:f>$B111&gt;'Input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48" id="{4314DC24-ABDA-4B3E-9834-B76EDA0E0517}">
            <xm:f>$B111&lt;='Input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A111:N111</xm:sqref>
        </x14:conditionalFormatting>
        <x14:conditionalFormatting xmlns:xm="http://schemas.microsoft.com/office/excel/2006/main">
          <x14:cfRule type="expression" priority="45" id="{52C81196-1E7A-469A-8A0B-ED7755951800}">
            <xm:f>$B112&gt;'Input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46" id="{9E80F1E4-2F5C-49D5-842D-FF869158FE48}">
            <xm:f>$B112&lt;='Input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A112:N122</xm:sqref>
        </x14:conditionalFormatting>
        <x14:conditionalFormatting xmlns:xm="http://schemas.microsoft.com/office/excel/2006/main">
          <x14:cfRule type="expression" priority="43" id="{D4E682C0-A9A8-4E76-B5F3-F177E3A7230E}">
            <xm:f>$B123&gt;'Input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44" id="{6827863F-2079-4F08-BD92-A5A6FFC089DC}">
            <xm:f>$B123&lt;='Input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A123:N123</xm:sqref>
        </x14:conditionalFormatting>
        <x14:conditionalFormatting xmlns:xm="http://schemas.microsoft.com/office/excel/2006/main">
          <x14:cfRule type="expression" priority="41" id="{DF1EFF94-4606-4EC4-8D90-AF0C37E39F5E}">
            <xm:f>$B124&gt;'Input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42" id="{7B153AFC-C6B2-4DF5-AF74-9E3A71A9E23D}">
            <xm:f>$B124&lt;='Input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A124:N134</xm:sqref>
        </x14:conditionalFormatting>
        <x14:conditionalFormatting xmlns:xm="http://schemas.microsoft.com/office/excel/2006/main">
          <x14:cfRule type="expression" priority="39" id="{E77B5C28-7D43-41E7-81EA-0EA63ACE177B}">
            <xm:f>$B135&gt;'Input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40" id="{AF05D7A6-0B43-425E-A05D-333AC76E55E4}">
            <xm:f>$B135&lt;='Input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A135:N135</xm:sqref>
        </x14:conditionalFormatting>
        <x14:conditionalFormatting xmlns:xm="http://schemas.microsoft.com/office/excel/2006/main">
          <x14:cfRule type="expression" priority="37" id="{54619AEC-BD36-4CA8-8D68-FAA1571FA860}">
            <xm:f>$B136&gt;'Input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8" id="{0DB4527A-CBEF-4807-BACA-6C9FFBE8AD35}">
            <xm:f>$B136&lt;='Input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A136:N146</xm:sqref>
        </x14:conditionalFormatting>
        <x14:conditionalFormatting xmlns:xm="http://schemas.microsoft.com/office/excel/2006/main">
          <x14:cfRule type="expression" priority="35" id="{798879EA-D042-4FA8-ACE8-51F08B1B7207}">
            <xm:f>$B147&gt;'Input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6" id="{4004674A-C184-47FA-B845-027D227E3DA9}">
            <xm:f>$B147&lt;='Input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A147:N147</xm:sqref>
        </x14:conditionalFormatting>
        <x14:conditionalFormatting xmlns:xm="http://schemas.microsoft.com/office/excel/2006/main">
          <x14:cfRule type="expression" priority="33" id="{B0D53E3B-8751-4305-A971-3A60C8BFB299}">
            <xm:f>$B148&gt;'Input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4" id="{245DE7DA-4937-4560-8B2D-6C245FA2C43C}">
            <xm:f>$B148&lt;='Input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A148:N158</xm:sqref>
        </x14:conditionalFormatting>
        <x14:conditionalFormatting xmlns:xm="http://schemas.microsoft.com/office/excel/2006/main">
          <x14:cfRule type="expression" priority="31" id="{C8B9E7D0-623A-43F9-AA3A-2D177A1D00AF}">
            <xm:f>$B159&gt;'Input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2" id="{90CCEDCC-F047-40F5-B94A-7146ADA40423}">
            <xm:f>$B159&lt;='Input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A159:N159</xm:sqref>
        </x14:conditionalFormatting>
        <x14:conditionalFormatting xmlns:xm="http://schemas.microsoft.com/office/excel/2006/main">
          <x14:cfRule type="expression" priority="29" id="{86C019DD-8C9A-44D7-A23B-93869F6986D5}">
            <xm:f>$B160&gt;'Input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30" id="{BF08D806-0F26-44FF-89BE-B7031D1AC0A7}">
            <xm:f>$B160&lt;='Input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A160:N170</xm:sqref>
        </x14:conditionalFormatting>
        <x14:conditionalFormatting xmlns:xm="http://schemas.microsoft.com/office/excel/2006/main">
          <x14:cfRule type="expression" priority="27" id="{FA770B85-099C-4322-A8DE-B7B3A146A396}">
            <xm:f>$B171&gt;'Input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8" id="{50029890-87CD-45AA-85E3-D9F60E699754}">
            <xm:f>$B171&lt;='Input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A171:N171</xm:sqref>
        </x14:conditionalFormatting>
        <x14:conditionalFormatting xmlns:xm="http://schemas.microsoft.com/office/excel/2006/main">
          <x14:cfRule type="expression" priority="25" id="{5A998F53-DEDE-4177-97D4-F57DF081D7E8}">
            <xm:f>$B172&gt;'Input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6" id="{458D0D46-4099-4766-B27D-3DA217738D6A}">
            <xm:f>$B172&lt;='Input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A172:N182</xm:sqref>
        </x14:conditionalFormatting>
        <x14:conditionalFormatting xmlns:xm="http://schemas.microsoft.com/office/excel/2006/main">
          <x14:cfRule type="expression" priority="23" id="{D022BC1D-455A-404A-BBAB-47553F49EA1D}">
            <xm:f>$B183&gt;'Input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4" id="{2F9392C3-FE5D-4AD4-A475-97FB745EE164}">
            <xm:f>$B183&lt;='Input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A183:N183</xm:sqref>
        </x14:conditionalFormatting>
        <x14:conditionalFormatting xmlns:xm="http://schemas.microsoft.com/office/excel/2006/main">
          <x14:cfRule type="expression" priority="21" id="{6D91F829-7CC2-4C9F-90AC-7002A8A79BAF}">
            <xm:f>$B184&gt;'Input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2" id="{55C401E7-3DC1-4A6E-AA14-81B8D32075F5}">
            <xm:f>$B184&lt;='Input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A184:N194</xm:sqref>
        </x14:conditionalFormatting>
        <x14:conditionalFormatting xmlns:xm="http://schemas.microsoft.com/office/excel/2006/main">
          <x14:cfRule type="expression" priority="19" id="{D4F84940-E59C-48B6-8FB9-D22D441056F4}">
            <xm:f>$B195&gt;'Input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0" id="{FFB51F55-5CE6-4EC0-9C2C-E194A2B5B8A5}">
            <xm:f>$B195&lt;='Input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A195:N195</xm:sqref>
        </x14:conditionalFormatting>
        <x14:conditionalFormatting xmlns:xm="http://schemas.microsoft.com/office/excel/2006/main">
          <x14:cfRule type="expression" priority="17" id="{CF278FCE-CBF5-4271-B297-282FCBDF63BB}">
            <xm:f>$B196&gt;'Input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8" id="{BA22A4FD-397D-4A8C-B07E-04B405845D4C}">
            <xm:f>$B196&lt;='Input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A196:N206</xm:sqref>
        </x14:conditionalFormatting>
        <x14:conditionalFormatting xmlns:xm="http://schemas.microsoft.com/office/excel/2006/main">
          <x14:cfRule type="expression" priority="15" id="{E20D33C8-3B9A-4363-A35C-D95AD9BC3793}">
            <xm:f>$B207&gt;'Input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6" id="{F95ABA8A-0FB1-44A7-A75D-18AAD5711A46}">
            <xm:f>$B207&lt;='Input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A207:N207</xm:sqref>
        </x14:conditionalFormatting>
        <x14:conditionalFormatting xmlns:xm="http://schemas.microsoft.com/office/excel/2006/main">
          <x14:cfRule type="expression" priority="13" id="{3AB58757-93C0-41BD-9999-FAD1E9C3891E}">
            <xm:f>$B208&gt;'Input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4" id="{CA6C266E-A1A0-489F-93A8-B4785BCADB20}">
            <xm:f>$B208&lt;='Input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A208:N218</xm:sqref>
        </x14:conditionalFormatting>
        <x14:conditionalFormatting xmlns:xm="http://schemas.microsoft.com/office/excel/2006/main">
          <x14:cfRule type="expression" priority="11" id="{055B5995-B10A-4968-96E2-986A4D0ACCF4}">
            <xm:f>$B219&gt;'Input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2" id="{80388D77-8987-4A4A-8301-375C286444BE}">
            <xm:f>$B219&lt;='Input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A219:N219</xm:sqref>
        </x14:conditionalFormatting>
        <x14:conditionalFormatting xmlns:xm="http://schemas.microsoft.com/office/excel/2006/main">
          <x14:cfRule type="expression" priority="9" id="{ABF2D435-6EDD-4E20-B9D7-D8E50E0CEDF5}">
            <xm:f>$B220&gt;'Input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10" id="{9A143F05-FD7F-4941-97A1-6B6F62E888C3}">
            <xm:f>$B220&lt;='Input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A220:N230</xm:sqref>
        </x14:conditionalFormatting>
        <x14:conditionalFormatting xmlns:xm="http://schemas.microsoft.com/office/excel/2006/main">
          <x14:cfRule type="expression" priority="7" id="{FB58F294-2542-472B-BBE1-67D6DAF2A569}">
            <xm:f>$B231&gt;'Input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8" id="{F56768CC-8910-45D4-9B93-CA6397D56FA9}">
            <xm:f>$B231&lt;='Input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A231:N231</xm:sqref>
        </x14:conditionalFormatting>
        <x14:conditionalFormatting xmlns:xm="http://schemas.microsoft.com/office/excel/2006/main">
          <x14:cfRule type="expression" priority="5" id="{A92EE70D-1B45-4E61-B854-71DEA8411D92}">
            <xm:f>$B232&gt;'Input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6" id="{4D6987B7-CEF9-476D-AEBA-7C3D759E6BF1}">
            <xm:f>$B232&lt;='Input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A232:N242</xm:sqref>
        </x14:conditionalFormatting>
        <x14:conditionalFormatting xmlns:xm="http://schemas.microsoft.com/office/excel/2006/main">
          <x14:cfRule type="expression" priority="3" id="{9E1AE0D1-4DC3-447A-BA9D-C003D1BC8622}">
            <xm:f>$B243&gt;'Input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4" id="{5FA37185-DB81-4E72-BE1E-1C34F271832A}">
            <xm:f>$B243&lt;='Input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A243:N243</xm:sqref>
        </x14:conditionalFormatting>
        <x14:conditionalFormatting xmlns:xm="http://schemas.microsoft.com/office/excel/2006/main">
          <x14:cfRule type="expression" priority="1" id="{0959B9C8-EC53-43AA-A5C0-6813C5188850}">
            <xm:f>$B244&gt;'Input Array and Summary'!$D$31</xm:f>
            <x14:dxf>
              <fill>
                <patternFill>
                  <bgColor theme="5" tint="0.59996337778862885"/>
                </patternFill>
              </fill>
            </x14:dxf>
          </x14:cfRule>
          <x14:cfRule type="expression" priority="2" id="{336FF6F3-FE38-4D70-BC29-6904B5091A7D}">
            <xm:f>$B244&lt;='Input Array and Summary'!$D$31</xm:f>
            <x14:dxf>
              <fill>
                <patternFill>
                  <bgColor theme="8" tint="0.59996337778862885"/>
                </patternFill>
              </fill>
            </x14:dxf>
          </x14:cfRule>
          <xm:sqref>A244:N254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Input Array and Summary</vt:lpstr>
      <vt:lpstr>Landlord Perspective A</vt:lpstr>
      <vt:lpstr>Tenant Perspective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nmiller@costar.com</dc:creator>
  <cp:lastModifiedBy>Norman Miller</cp:lastModifiedBy>
  <dcterms:created xsi:type="dcterms:W3CDTF">2010-10-06T15:46:15Z</dcterms:created>
  <dcterms:modified xsi:type="dcterms:W3CDTF">2020-04-06T21:18:49Z</dcterms:modified>
</cp:coreProperties>
</file>