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33eb6ff97e000b03/Desktop/CREBook.net/Spreadsheets/Waterfall Partner Analysis by Jared Rodio/"/>
    </mc:Choice>
  </mc:AlternateContent>
  <xr:revisionPtr revIDLastSave="0" documentId="8_{7A6B977E-7673-4017-A9B8-F190D313DB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aterfall Distributions" sheetId="8" r:id="rId1"/>
  </sheets>
  <externalReferences>
    <externalReference r:id="rId2"/>
  </externalReferences>
  <definedNames>
    <definedName name="_Order1" hidden="1">0</definedName>
    <definedName name="Equity_Share_LP">'[1]Waterfall - WS'!$C$6</definedName>
    <definedName name="Equity_Share_Sponsor">'[1]Waterfall - WS'!$C$5</definedName>
    <definedName name="IntroPrintArea" hidden="1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Preferred_Return">'[1]Waterfall - WS'!$E$11</definedName>
    <definedName name="Promote_Structure">'[1]Waterfall - WS'!$B$10:$I$14</definedName>
    <definedName name="Total_Equity">'[1]Waterfall - WS'!$D$7</definedName>
  </definedNames>
  <calcPr calcId="191029" calcMode="autoNoTable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8" l="1"/>
  <c r="C16" i="8"/>
  <c r="E11" i="8" l="1"/>
  <c r="O19" i="8"/>
  <c r="O34" i="8" s="1"/>
  <c r="O50" i="8" s="1"/>
  <c r="J19" i="8"/>
  <c r="J34" i="8" s="1"/>
  <c r="J50" i="8" s="1"/>
  <c r="K19" i="8"/>
  <c r="K34" i="8" s="1"/>
  <c r="K50" i="8" s="1"/>
  <c r="L19" i="8"/>
  <c r="M19" i="8"/>
  <c r="N19" i="8"/>
  <c r="N34" i="8" s="1"/>
  <c r="N50" i="8" s="1"/>
  <c r="L34" i="8"/>
  <c r="L50" i="8" s="1"/>
  <c r="M34" i="8"/>
  <c r="M50" i="8" s="1"/>
  <c r="F11" i="8" l="1"/>
  <c r="G11" i="8" s="1"/>
  <c r="H11" i="8" s="1"/>
  <c r="I11" i="8" s="1"/>
  <c r="J11" i="8" s="1"/>
  <c r="K11" i="8" s="1"/>
  <c r="L11" i="8" s="1"/>
  <c r="M11" i="8" s="1"/>
  <c r="N11" i="8" s="1"/>
  <c r="O11" i="8" s="1"/>
  <c r="C37" i="8"/>
  <c r="C22" i="8"/>
  <c r="I6" i="8"/>
  <c r="C24" i="8" s="1"/>
  <c r="I8" i="8"/>
  <c r="C51" i="8" s="1"/>
  <c r="I7" i="8"/>
  <c r="C40" i="8" s="1"/>
  <c r="E7" i="8"/>
  <c r="E36" i="8"/>
  <c r="E21" i="8"/>
  <c r="G19" i="8"/>
  <c r="G34" i="8" s="1"/>
  <c r="G50" i="8" s="1"/>
  <c r="H19" i="8"/>
  <c r="H34" i="8" s="1"/>
  <c r="H50" i="8" s="1"/>
  <c r="I19" i="8"/>
  <c r="I34" i="8"/>
  <c r="I50" i="8" s="1"/>
  <c r="F19" i="8"/>
  <c r="F34" i="8"/>
  <c r="F50" i="8" s="1"/>
  <c r="C15" i="8" l="1"/>
  <c r="O23" i="8"/>
  <c r="M23" i="8"/>
  <c r="N23" i="8"/>
  <c r="K23" i="8"/>
  <c r="L23" i="8"/>
  <c r="E22" i="8"/>
  <c r="E37" i="8"/>
  <c r="C44" i="8"/>
  <c r="C28" i="8"/>
  <c r="C27" i="8"/>
  <c r="C52" i="8"/>
  <c r="E8" i="8"/>
  <c r="L38" i="8" l="1"/>
  <c r="L65" i="8"/>
  <c r="K38" i="8"/>
  <c r="K65" i="8"/>
  <c r="N65" i="8"/>
  <c r="N38" i="8"/>
  <c r="L27" i="8"/>
  <c r="O27" i="8"/>
  <c r="M27" i="8"/>
  <c r="K27" i="8"/>
  <c r="N27" i="8"/>
  <c r="M65" i="8"/>
  <c r="M38" i="8"/>
  <c r="O65" i="8"/>
  <c r="O38" i="8"/>
  <c r="E27" i="8"/>
  <c r="E24" i="8"/>
  <c r="E23" i="8"/>
  <c r="L43" i="8" l="1"/>
  <c r="L58" i="8"/>
  <c r="K43" i="8"/>
  <c r="K58" i="8"/>
  <c r="O43" i="8"/>
  <c r="O58" i="8"/>
  <c r="N43" i="8"/>
  <c r="N58" i="8"/>
  <c r="M43" i="8"/>
  <c r="M58" i="8"/>
  <c r="E39" i="8"/>
  <c r="E28" i="8"/>
  <c r="E65" i="8"/>
  <c r="E38" i="8"/>
  <c r="E25" i="8"/>
  <c r="F21" i="8" s="1"/>
  <c r="E43" i="8"/>
  <c r="E58" i="8"/>
  <c r="E30" i="8" l="1"/>
  <c r="E31" i="8" s="1"/>
  <c r="F22" i="8"/>
  <c r="E40" i="8" l="1"/>
  <c r="E44" i="8" l="1"/>
  <c r="E41" i="8"/>
  <c r="F36" i="8" s="1"/>
  <c r="E46" i="8" l="1"/>
  <c r="E47" i="8"/>
  <c r="F37" i="8"/>
  <c r="E52" i="8" l="1"/>
  <c r="E57" i="8" s="1"/>
  <c r="E51" i="8"/>
  <c r="E53" i="8" l="1"/>
  <c r="E64" i="8"/>
  <c r="E59" i="8"/>
  <c r="E66" i="8" l="1"/>
  <c r="F23" i="8" l="1"/>
  <c r="F24" i="8"/>
  <c r="F27" i="8"/>
  <c r="H27" i="8"/>
  <c r="H23" i="8"/>
  <c r="G23" i="8"/>
  <c r="G27" i="8"/>
  <c r="G38" i="8" l="1"/>
  <c r="G65" i="8"/>
  <c r="F39" i="8"/>
  <c r="F28" i="8"/>
  <c r="H38" i="8"/>
  <c r="H65" i="8"/>
  <c r="F38" i="8"/>
  <c r="F65" i="8"/>
  <c r="F25" i="8"/>
  <c r="G21" i="8" s="1"/>
  <c r="G43" i="8"/>
  <c r="G58" i="8"/>
  <c r="I27" i="8"/>
  <c r="I23" i="8"/>
  <c r="H43" i="8"/>
  <c r="H58" i="8"/>
  <c r="F43" i="8"/>
  <c r="F58" i="8"/>
  <c r="F30" i="8" l="1"/>
  <c r="F31" i="8" s="1"/>
  <c r="I38" i="8"/>
  <c r="I65" i="8"/>
  <c r="G22" i="8"/>
  <c r="I43" i="8"/>
  <c r="I58" i="8"/>
  <c r="F40" i="8" l="1"/>
  <c r="G24" i="8"/>
  <c r="F44" i="8" l="1"/>
  <c r="F47" i="8" s="1"/>
  <c r="F41" i="8"/>
  <c r="G36" i="8" s="1"/>
  <c r="G39" i="8"/>
  <c r="G28" i="8"/>
  <c r="G30" i="8" s="1"/>
  <c r="G31" i="8" s="1"/>
  <c r="G25" i="8"/>
  <c r="H21" i="8" s="1"/>
  <c r="G37" i="8" l="1"/>
  <c r="G40" i="8" s="1"/>
  <c r="F51" i="8"/>
  <c r="F52" i="8"/>
  <c r="F57" i="8" s="1"/>
  <c r="H22" i="8"/>
  <c r="F46" i="8"/>
  <c r="G44" i="8" l="1"/>
  <c r="G47" i="8" s="1"/>
  <c r="G41" i="8"/>
  <c r="H36" i="8" s="1"/>
  <c r="F59" i="8"/>
  <c r="H24" i="8"/>
  <c r="F53" i="8"/>
  <c r="F64" i="8"/>
  <c r="H39" i="8" l="1"/>
  <c r="H28" i="8"/>
  <c r="G52" i="8"/>
  <c r="G57" i="8" s="1"/>
  <c r="G51" i="8"/>
  <c r="F66" i="8"/>
  <c r="G46" i="8"/>
  <c r="H37" i="8"/>
  <c r="H25" i="8"/>
  <c r="I21" i="8" s="1"/>
  <c r="G59" i="8" l="1"/>
  <c r="I22" i="8"/>
  <c r="G53" i="8"/>
  <c r="G64" i="8"/>
  <c r="H30" i="8"/>
  <c r="H31" i="8" s="1"/>
  <c r="H40" i="8" l="1"/>
  <c r="G66" i="8"/>
  <c r="I24" i="8"/>
  <c r="H44" i="8" l="1"/>
  <c r="H41" i="8"/>
  <c r="I36" i="8" s="1"/>
  <c r="I39" i="8"/>
  <c r="I28" i="8"/>
  <c r="I30" i="8" s="1"/>
  <c r="I31" i="8" s="1"/>
  <c r="I25" i="8"/>
  <c r="J21" i="8" s="1"/>
  <c r="J22" i="8" l="1"/>
  <c r="I37" i="8"/>
  <c r="I40" i="8" s="1"/>
  <c r="H46" i="8"/>
  <c r="H47" i="8"/>
  <c r="I44" i="8" l="1"/>
  <c r="I47" i="8" s="1"/>
  <c r="I41" i="8"/>
  <c r="J36" i="8" s="1"/>
  <c r="H51" i="8"/>
  <c r="H52" i="8"/>
  <c r="H57" i="8" s="1"/>
  <c r="J37" i="8" l="1"/>
  <c r="I52" i="8"/>
  <c r="I57" i="8" s="1"/>
  <c r="I59" i="8" s="1"/>
  <c r="I51" i="8"/>
  <c r="H59" i="8"/>
  <c r="H53" i="8"/>
  <c r="H64" i="8"/>
  <c r="I46" i="8"/>
  <c r="H66" i="8" l="1"/>
  <c r="I53" i="8"/>
  <c r="I64" i="8"/>
  <c r="I66" i="8" s="1"/>
  <c r="J27" i="8" l="1"/>
  <c r="J23" i="8"/>
  <c r="J24" i="8"/>
  <c r="J39" i="8" l="1"/>
  <c r="J28" i="8"/>
  <c r="J30" i="8" s="1"/>
  <c r="J31" i="8" s="1"/>
  <c r="J38" i="8"/>
  <c r="J65" i="8"/>
  <c r="C65" i="8" s="1"/>
  <c r="J25" i="8"/>
  <c r="K21" i="8" s="1"/>
  <c r="J58" i="8"/>
  <c r="C58" i="8" s="1"/>
  <c r="J43" i="8"/>
  <c r="J40" i="8" l="1"/>
  <c r="K22" i="8"/>
  <c r="K24" i="8" s="1"/>
  <c r="K25" i="8" l="1"/>
  <c r="L21" i="8" s="1"/>
  <c r="L22" i="8" s="1"/>
  <c r="L24" i="8" s="1"/>
  <c r="L25" i="8" s="1"/>
  <c r="M21" i="8" s="1"/>
  <c r="K39" i="8"/>
  <c r="K28" i="8"/>
  <c r="J44" i="8"/>
  <c r="J41" i="8"/>
  <c r="K36" i="8" s="1"/>
  <c r="M22" i="8" l="1"/>
  <c r="M24" i="8" s="1"/>
  <c r="K37" i="8"/>
  <c r="J46" i="8"/>
  <c r="J47" i="8"/>
  <c r="L39" i="8"/>
  <c r="L28" i="8"/>
  <c r="L30" i="8" s="1"/>
  <c r="L31" i="8" s="1"/>
  <c r="K30" i="8"/>
  <c r="K31" i="8" s="1"/>
  <c r="M28" i="8" l="1"/>
  <c r="M30" i="8" s="1"/>
  <c r="M31" i="8" s="1"/>
  <c r="M39" i="8"/>
  <c r="M25" i="8"/>
  <c r="N21" i="8" s="1"/>
  <c r="K40" i="8"/>
  <c r="J51" i="8"/>
  <c r="J52" i="8"/>
  <c r="J57" i="8" s="1"/>
  <c r="J53" i="8" l="1"/>
  <c r="J64" i="8"/>
  <c r="K44" i="8"/>
  <c r="N22" i="8"/>
  <c r="N24" i="8" s="1"/>
  <c r="J59" i="8"/>
  <c r="K41" i="8"/>
  <c r="L36" i="8" s="1"/>
  <c r="L37" i="8" l="1"/>
  <c r="L40" i="8" s="1"/>
  <c r="N39" i="8"/>
  <c r="N28" i="8"/>
  <c r="N30" i="8"/>
  <c r="N31" i="8" s="1"/>
  <c r="J66" i="8"/>
  <c r="K46" i="8"/>
  <c r="N25" i="8"/>
  <c r="O21" i="8" s="1"/>
  <c r="K47" i="8"/>
  <c r="O22" i="8" l="1"/>
  <c r="O24" i="8" s="1"/>
  <c r="O25" i="8" s="1"/>
  <c r="L44" i="8"/>
  <c r="L41" i="8"/>
  <c r="M36" i="8" s="1"/>
  <c r="K51" i="8"/>
  <c r="K52" i="8"/>
  <c r="K57" i="8" s="1"/>
  <c r="K59" i="8" s="1"/>
  <c r="C70" i="8"/>
  <c r="O39" i="8" l="1"/>
  <c r="O28" i="8"/>
  <c r="O30" i="8" s="1"/>
  <c r="O31" i="8" s="1"/>
  <c r="L46" i="8"/>
  <c r="M37" i="8"/>
  <c r="M40" i="8" s="1"/>
  <c r="K53" i="8"/>
  <c r="K64" i="8"/>
  <c r="K66" i="8" s="1"/>
  <c r="L47" i="8"/>
  <c r="M44" i="8" l="1"/>
  <c r="M47" i="8" s="1"/>
  <c r="L51" i="8"/>
  <c r="L52" i="8"/>
  <c r="L57" i="8" s="1"/>
  <c r="L59" i="8" s="1"/>
  <c r="M41" i="8"/>
  <c r="N36" i="8" s="1"/>
  <c r="M52" i="8" l="1"/>
  <c r="M57" i="8" s="1"/>
  <c r="M59" i="8" s="1"/>
  <c r="M51" i="8"/>
  <c r="L53" i="8"/>
  <c r="L64" i="8"/>
  <c r="L66" i="8" s="1"/>
  <c r="N37" i="8"/>
  <c r="N40" i="8" s="1"/>
  <c r="M46" i="8"/>
  <c r="N41" i="8" l="1"/>
  <c r="O36" i="8" s="1"/>
  <c r="M53" i="8"/>
  <c r="M64" i="8"/>
  <c r="M66" i="8" s="1"/>
  <c r="N44" i="8"/>
  <c r="N47" i="8" s="1"/>
  <c r="O37" i="8" l="1"/>
  <c r="N51" i="8"/>
  <c r="N52" i="8"/>
  <c r="N57" i="8" s="1"/>
  <c r="N59" i="8" s="1"/>
  <c r="N46" i="8"/>
  <c r="O40" i="8" l="1"/>
  <c r="N53" i="8"/>
  <c r="N64" i="8"/>
  <c r="N66" i="8" s="1"/>
  <c r="O44" i="8" l="1"/>
  <c r="O47" i="8" s="1"/>
  <c r="O41" i="8"/>
  <c r="O51" i="8" l="1"/>
  <c r="O52" i="8"/>
  <c r="O57" i="8" s="1"/>
  <c r="O46" i="8"/>
  <c r="O59" i="8" l="1"/>
  <c r="C57" i="8"/>
  <c r="C61" i="8" s="1"/>
  <c r="O53" i="8"/>
  <c r="O64" i="8"/>
  <c r="O66" i="8" l="1"/>
  <c r="C64" i="8"/>
  <c r="C68" i="8" s="1"/>
  <c r="C59" i="8"/>
  <c r="C60" i="8"/>
  <c r="C66" i="8" l="1"/>
  <c r="C67" i="8"/>
</calcChain>
</file>

<file path=xl/sharedStrings.xml><?xml version="1.0" encoding="utf-8"?>
<sst xmlns="http://schemas.openxmlformats.org/spreadsheetml/2006/main" count="57" uniqueCount="44">
  <si>
    <t>IRR</t>
  </si>
  <si>
    <t>EM</t>
  </si>
  <si>
    <t>x check</t>
  </si>
  <si>
    <t>$ Amount</t>
  </si>
  <si>
    <t>Partnership Structure</t>
  </si>
  <si>
    <t>GP Equity Share</t>
  </si>
  <si>
    <t>LP Equity Share</t>
  </si>
  <si>
    <t>%</t>
  </si>
  <si>
    <t>Preferred Return</t>
  </si>
  <si>
    <t>Hurdle 2</t>
  </si>
  <si>
    <t>Hurdle 3</t>
  </si>
  <si>
    <t>GP</t>
  </si>
  <si>
    <t>LP</t>
  </si>
  <si>
    <t>Property Level Cash Flow</t>
  </si>
  <si>
    <t>Hurdle 1</t>
  </si>
  <si>
    <t xml:space="preserve">Beginning Balance (LP Capital Account) </t>
  </si>
  <si>
    <t>LP Required Return to H1</t>
  </si>
  <si>
    <t xml:space="preserve">Contributions from LP </t>
  </si>
  <si>
    <t>Distributions to LP</t>
  </si>
  <si>
    <t>Ending Balance (LP Capital Account)</t>
  </si>
  <si>
    <t xml:space="preserve">Total Distributions </t>
  </si>
  <si>
    <t>Cash Flow Remaining</t>
  </si>
  <si>
    <t>Contributions from GP</t>
  </si>
  <si>
    <t>Distributions to GP</t>
  </si>
  <si>
    <t>LP Required Return to H2</t>
  </si>
  <si>
    <t>Prior Destributions</t>
  </si>
  <si>
    <t>Distributions to LP H2</t>
  </si>
  <si>
    <t>Distributions to LP H1</t>
  </si>
  <si>
    <t>Total Distributions</t>
  </si>
  <si>
    <t>GP Cash Flow</t>
  </si>
  <si>
    <t>LP Cash Flow</t>
  </si>
  <si>
    <t>Distributions</t>
  </si>
  <si>
    <t>Contributions</t>
  </si>
  <si>
    <t>Net Cash Flow</t>
  </si>
  <si>
    <t>Inputs in the yellow cells</t>
  </si>
  <si>
    <t>Cash Flow from property DCF</t>
  </si>
  <si>
    <t>Intitial Investment Including Pts and Fees</t>
  </si>
  <si>
    <t>Common Three Level Waterfall</t>
  </si>
  <si>
    <t>Total  Equity</t>
  </si>
  <si>
    <t>Hurdle 2 Dist</t>
  </si>
  <si>
    <t>Hurdle 3 Dist</t>
  </si>
  <si>
    <t>Hurdle Rate</t>
  </si>
  <si>
    <t>IRR Overall</t>
  </si>
  <si>
    <t>EM= equity multiple 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</si>
</sst>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\x"/>
    <numFmt numFmtId="166" formatCode="&quot;Sponsor over the &quot;0.0%&quot; Hurdle&quot;"/>
    <numFmt numFmtId="167" formatCode="_(* #,##0.00_);_(* \(#,##0.00\);_(* &quot;-&quot;?_);_(@_)"/>
    <numFmt numFmtId="168" formatCode="&quot;$&quot;#,##0.0;\(&quot;$&quot;#,##0.0\)"/>
    <numFmt numFmtId="169" formatCode="&quot;$&quot;#,##0.00;\(&quot;$&quot;#,##0.00\)"/>
    <numFmt numFmtId="170" formatCode="0.0%\ "/>
    <numFmt numFmtId="171" formatCode="0.00\ "/>
    <numFmt numFmtId="172" formatCode="##%\ \ \ \ \ "/>
    <numFmt numFmtId="173" formatCode="#,##0.00\ ;\(&quot;$&quot;#,##0.00\)"/>
    <numFmt numFmtId="174" formatCode="m/yy"/>
    <numFmt numFmtId="175" formatCode="0_)"/>
    <numFmt numFmtId="176" formatCode=";;;"/>
    <numFmt numFmtId="177" formatCode="0.0_)\%;\(0.0\)\%;0.0_)\%;@_)_%"/>
    <numFmt numFmtId="178" formatCode="#,##0.0_)_%;\(#,##0.0\)_%;0.0_)_%;@_)_%"/>
    <numFmt numFmtId="179" formatCode="#,##0.0_);\(#,##0.0\);#,##0.0_);@_)"/>
    <numFmt numFmtId="180" formatCode="#,##0.0_);\(#,##0.0\)"/>
    <numFmt numFmtId="181" formatCode="&quot;$&quot;_(#,##0.00_);&quot;$&quot;\(#,##0.00\);&quot;$&quot;_(0.00_);@_)"/>
    <numFmt numFmtId="182" formatCode="&quot;$&quot;_(#,##0.00_);&quot;$&quot;\(#,##0.00\)"/>
    <numFmt numFmtId="183" formatCode="0.0%"/>
    <numFmt numFmtId="184" formatCode="#,##0.00_);\(#,##0.00\);0.00_);@_)"/>
    <numFmt numFmtId="185" formatCode="\€_(#,##0.00_);\€\(#,##0.00\);\€_(0.00_);@_)"/>
    <numFmt numFmtId="186" formatCode="#,##0_)\x;\(#,##0\)\x;0_)\x;@_)_x"/>
    <numFmt numFmtId="187" formatCode="#,##0.0_)\x;\(#,##0.0\)\x;0.0_)\x;@_)_x"/>
    <numFmt numFmtId="188" formatCode="#,##0.0_)\x;\(#,##0.0\)\x"/>
    <numFmt numFmtId="189" formatCode="#,##0_)_x;\(#,##0\)_x;0_)_x;@_)_x"/>
    <numFmt numFmtId="190" formatCode="m/d/yy\ h:mm\ AM/PM"/>
    <numFmt numFmtId="191" formatCode="#,##0.0_)_x;\(#,##0.0\)_x"/>
    <numFmt numFmtId="192" formatCode="0.0_)\%;\(0.0\)\%"/>
    <numFmt numFmtId="193" formatCode="mmmm\ d\,\ yyyy"/>
    <numFmt numFmtId="194" formatCode="#,##0.0_)_%;\(#,##0.0\)_%"/>
    <numFmt numFmtId="195" formatCode="General_)"/>
    <numFmt numFmtId="196" formatCode="\£\ #,##0_);[Red]\(\£\ #,##0\)"/>
    <numFmt numFmtId="197" formatCode="&quot;$&quot;#,##0.00_);\(#,##0.00\)"/>
    <numFmt numFmtId="198" formatCode="0.0%\ \ "/>
    <numFmt numFmtId="199" formatCode="#,###.0"/>
    <numFmt numFmtId="200" formatCode="0.0%_);\(0.0%\)"/>
    <numFmt numFmtId="201" formatCode="#,##0.0\ \ \ ;\(#,##0.0\)\ "/>
    <numFmt numFmtId="202" formatCode="&quot;$&quot;#,###.0"/>
    <numFmt numFmtId="203" formatCode="\¥\ #,##0_);[Red]\(\¥\ #,##0\)"/>
    <numFmt numFmtId="204" formatCode="0%_);\(0%\)"/>
    <numFmt numFmtId="205" formatCode="0.0\x"/>
    <numFmt numFmtId="206" formatCode="00.0%"/>
    <numFmt numFmtId="207" formatCode="00.00%"/>
    <numFmt numFmtId="208" formatCode="m\-d\-yy"/>
    <numFmt numFmtId="209" formatCode="#,##0.00000_);[Red]\(#,##0.00000\)"/>
    <numFmt numFmtId="210" formatCode="#,##0.0_);[Red]\(#,##0.0\)"/>
    <numFmt numFmtId="211" formatCode="0\ \ \ \ \ \ "/>
    <numFmt numFmtId="212" formatCode="&quot;$&quot;#,##0.0_);\(&quot;$&quot;#,##0.0\)"/>
    <numFmt numFmtId="213" formatCode="&quot;$&quot;0.00\ \ \ _);\(&quot;$&quot;0.00\)\ \ \ "/>
    <numFmt numFmtId="214" formatCode="0.0\%\ \ _);\(0.0\)\%\ \ "/>
    <numFmt numFmtId="215" formatCode="0.0\ \ \ \ \ _);\(0.0\)\ \ \ \ \ "/>
    <numFmt numFmtId="216" formatCode="0.0\ \x_);\(0.0\)\ \x\ \ "/>
    <numFmt numFmtId="217" formatCode="0.00\ \x\ \ _);\(0.00\)\ \x\ \ "/>
    <numFmt numFmtId="218" formatCode="0.00\ \ \ \ \ _);\(0.00\)\ \ \ \ \ "/>
    <numFmt numFmtId="219" formatCode="0.0\x_);\(0.0\)\x"/>
    <numFmt numFmtId="220" formatCode="0.0\ \ \ _);\(0.0\)\ \ \ "/>
    <numFmt numFmtId="221" formatCode="0%_);\(0%\);\-_)"/>
    <numFmt numFmtId="222" formatCode="#,##0_);\(#,##0\);\-_)"/>
    <numFmt numFmtId="223" formatCode="&quot;$&quot;&quot; &quot;#,##0.0_);\(&quot;$&quot;&quot; &quot;#,##0.0\);\-_)"/>
    <numFmt numFmtId="224" formatCode="0.0%_);\(0.0%\);\-_)"/>
    <numFmt numFmtId="225" formatCode="&quot;$&quot;&quot; &quot;#,##0.00_);\(&quot;$&quot;&quot; &quot;#,##0.00\);\-_)"/>
    <numFmt numFmtId="226" formatCode="0.00%_);\(0.00%\);\-_)"/>
    <numFmt numFmtId="227" formatCode="#,##0.00_);\(#,##0.00\);\-_)"/>
    <numFmt numFmtId="228" formatCode="#,##0_);\(#,##0\);&quot;- &quot;"/>
    <numFmt numFmtId="229" formatCode="[Blue]#,##0.000_);[Blue]\(#,##0.000\)"/>
    <numFmt numFmtId="230" formatCode="[Blue]&quot;$&quot;#,##0.000_);[Blue]\(&quot;$&quot;#,##0.000\)"/>
    <numFmt numFmtId="231" formatCode="[Blue]&quot;$&quot;0.00_);[Blue]\(&quot;$&quot;0.00\)"/>
    <numFmt numFmtId="232" formatCode="[Blue]General"/>
    <numFmt numFmtId="233" formatCode="[Blue]#,##0_);[Blue]\(#,##0\)"/>
    <numFmt numFmtId="234" formatCode="0_);\(0\)"/>
    <numFmt numFmtId="235" formatCode="_(* #,##0.000000_);_(* \(#,##0.000000\);_(* &quot;-&quot;_);_(@_)"/>
    <numFmt numFmtId="236" formatCode="#,##0.000000_);\(#,##0.000000\)"/>
    <numFmt numFmtId="237" formatCode="#,##0.00;\(#,##0.00"/>
    <numFmt numFmtId="238" formatCode="d\ mmm\ yy"/>
    <numFmt numFmtId="239" formatCode="0.000_)"/>
    <numFmt numFmtId="240" formatCode="0.0%\,\-"/>
    <numFmt numFmtId="241" formatCode="#,##0.0"/>
    <numFmt numFmtId="242" formatCode="#,##0_%_);\(#,##0\)_%;**;@_%_)"/>
    <numFmt numFmtId="243" formatCode="\£0,000.00"/>
    <numFmt numFmtId="244" formatCode="\$#"/>
    <numFmt numFmtId="245" formatCode="&quot;$&quot;#,##0\ ;\(&quot;$&quot;#,##0\)"/>
    <numFmt numFmtId="246" formatCode="#,##0\ ;\(#,##0\)"/>
    <numFmt numFmtId="247" formatCode="&quot;$&quot;#,##0.0_)"/>
    <numFmt numFmtId="248" formatCode="&quot;$&quot;#,##0.0"/>
    <numFmt numFmtId="249" formatCode="&quot;$&quot;#,##0.00"/>
    <numFmt numFmtId="250" formatCode="d\-mmm\-yy_)"/>
    <numFmt numFmtId="251" formatCode="0.0000%"/>
    <numFmt numFmtId="252" formatCode="0.0;[Red]\(0.0\)"/>
    <numFmt numFmtId="253" formatCode="#,##0.0;\(#,##0.0\)"/>
    <numFmt numFmtId="254" formatCode="&quot;$&quot;#,##0.0000"/>
    <numFmt numFmtId="255" formatCode="0.00\ \ "/>
    <numFmt numFmtId="256" formatCode="0.0\ \ \ \ \ "/>
    <numFmt numFmtId="257" formatCode="mm/dd/yy_)"/>
    <numFmt numFmtId="258" formatCode="&quot;$&quot;0.00_);\(&quot;$&quot;0.00\)"/>
    <numFmt numFmtId="259" formatCode="m/dd/yy"/>
    <numFmt numFmtId="260" formatCode="#,##0.00_);\(&quot;$&quot;#,##0.00\)"/>
    <numFmt numFmtId="261" formatCode="_([$€-2]* #,##0.00_);_([$€-2]* \(#,##0.00\);_([$€-2]* &quot;-&quot;??_)"/>
    <numFmt numFmtId="262" formatCode="#.00"/>
    <numFmt numFmtId="263" formatCode="_(&quot;$&quot;* #,##0.0_);_(&quot;$&quot;* \(#,##0.0\);_(&quot;$&quot;* &quot;-&quot;?_);_(@_)"/>
    <numFmt numFmtId="264" formatCode="#,##0.000_);\(#,##0.000\)"/>
    <numFmt numFmtId="265" formatCode="&quot;$&quot;#,##0.000_);\(&quot;$&quot;#,##0.000\)"/>
    <numFmt numFmtId="266" formatCode="#,##0_%_);\(#,##0\)_%;#,##0_%_);@_%_)"/>
    <numFmt numFmtId="267" formatCode="0.00_);[Red]\(0.00\)"/>
    <numFmt numFmtId="268" formatCode="#,##0;[Red]#,##0&quot;-&quot;"/>
    <numFmt numFmtId="269" formatCode="#,##0.00;[Red]#,##0.00&quot;-&quot;"/>
    <numFmt numFmtId="270" formatCode="#,##0.000_);[Red]\(#,##0.000\)"/>
    <numFmt numFmtId="271" formatCode="&quot;Standard&quot;_);;&quot;Reverse&quot;_)"/>
    <numFmt numFmtId="272" formatCode="#,##0.00000000000_);[Red]\(#,##0.00000000000\)"/>
    <numFmt numFmtId="273" formatCode="_ * #,##0_ ;_ * \-#,##0_ ;_ * &quot;-&quot;_ ;_ @_ "/>
    <numFmt numFmtId="274" formatCode="_ * #,##0.00_ ;_ * \-#,##0.00_ ;_ * &quot;-&quot;??_ ;_ @_ "/>
    <numFmt numFmtId="275" formatCode="yyyy"/>
    <numFmt numFmtId="276" formatCode="#,##0.0_);\(#,##0.0\);&quot;- -  &quot;"/>
    <numFmt numFmtId="277" formatCode="&quot;$&quot;0.00_ ;\(&quot;$&quot;0.00\)\ ;\ \-\-\ \ "/>
    <numFmt numFmtId="278" formatCode="#,##0.0000;\(#,##0.0000\)"/>
    <numFmt numFmtId="279" formatCode="0.00%_);\(0.00%\)"/>
    <numFmt numFmtId="280" formatCode="_ &quot;S/&quot;* #,##0_ ;_ &quot;S/&quot;* \-#,##0_ ;_ &quot;S/&quot;* &quot;-&quot;_ ;_ @_ "/>
    <numFmt numFmtId="281" formatCode="_ &quot;S/&quot;* #,##0.00_ ;_ &quot;S/&quot;* \-#,##0.00_ ;_ &quot;S/&quot;* &quot;-&quot;??_ ;_ @_ "/>
    <numFmt numFmtId="282" formatCode="&quot;$&quot;#,##0.000_);\(&quot;$&quot;#,##0.000\);&quot;$&quot;#,##0.000_);@_)"/>
    <numFmt numFmtId="283" formatCode="0.0_x_);\(0.0\)_x"/>
    <numFmt numFmtId="284" formatCode="0.0\x_);\(0.0\x\)"/>
    <numFmt numFmtId="285" formatCode="0.000_);\(0.000\)"/>
    <numFmt numFmtId="286" formatCode="&quot;$&quot;#,##0.0_);\(&quot;$&quot;#,##0.0\);\-\ ??"/>
    <numFmt numFmtId="287" formatCode="&quot;$&quot;#,##0.000_);[Red]\(&quot;$&quot;#,##0.000\)"/>
    <numFmt numFmtId="288" formatCode="&quot;Sponsor Common net future value at &quot;0.0%"/>
    <numFmt numFmtId="289" formatCode="\x\x\x"/>
    <numFmt numFmtId="290" formatCode="_-* #,##0_-;\-* #,##0_-;_-* &quot;-&quot;??_-;_-@_-"/>
    <numFmt numFmtId="291" formatCode="_-* #,##0.0_-;\-* #,##0.0_-;_-* &quot;-&quot;??_-;_-@_-"/>
    <numFmt numFmtId="292" formatCode="0.00_);\(0.00\)"/>
    <numFmt numFmtId="293" formatCode="0&quot; yrs&quot;"/>
    <numFmt numFmtId="294" formatCode="0__"/>
    <numFmt numFmtId="295" formatCode="0.00\ \x_);\(0.00\ \x\)"/>
    <numFmt numFmtId="296" formatCode="&quot;Page:  &quot;0"/>
    <numFmt numFmtId="297" formatCode="#,##0.0_%;[Red]\(#,##0.0%\)"/>
    <numFmt numFmtId="298" formatCode="0.00%___)"/>
    <numFmt numFmtId="299" formatCode="_(* #,##0_);_(* \(#,##0\)"/>
    <numFmt numFmtId="300" formatCode="0___)"/>
    <numFmt numFmtId="301" formatCode="&quot;$&quot;#,##0.00000000000000000000000000000_);[Red]\(&quot;$&quot;#,##0.00000000000000000000000000000\)"/>
    <numFmt numFmtId="302" formatCode="#,##0.00\ \ \ \ \ ;\(#,##0.00\)"/>
    <numFmt numFmtId="303" formatCode="&quot;$&quot;#,##0&quot; / Store&quot;"/>
    <numFmt numFmtId="304" formatCode="_ &quot;SFr.&quot;* #,##0_ ;_ &quot;SFr.&quot;* \-#,##0_ ;_ &quot;SFr.&quot;* &quot;-&quot;_ ;_ @_ "/>
    <numFmt numFmtId="305" formatCode="0.00\ \x"/>
    <numFmt numFmtId="306" formatCode="0.00000000"/>
    <numFmt numFmtId="307" formatCode="#,##0.00&quot;x&quot;"/>
    <numFmt numFmtId="308" formatCode="0.0000000"/>
    <numFmt numFmtId="309" formatCode="dd\-mmm\-yy_)"/>
    <numFmt numFmtId="310" formatCode="&quot;$&quot;#,##0.00_);\(&quot;$&quot;#.##0\)"/>
    <numFmt numFmtId="311" formatCode="0.00&quot;x&quot;"/>
    <numFmt numFmtId="312" formatCode="0.0_x"/>
    <numFmt numFmtId="313" formatCode="0.0000"/>
    <numFmt numFmtId="314" formatCode="0.0\ _)_%;\(0.0\)\ _%;0.0\ _)_%;@_)_%"/>
    <numFmt numFmtId="315" formatCode="#,##0.0&quot;x  &quot;"/>
    <numFmt numFmtId="316" formatCode="0.00000"/>
    <numFmt numFmtId="317" formatCode="0.0\ &quot;yrs.&quot;"/>
    <numFmt numFmtId="318" formatCode="#,##0.00000000000000_);[Red]\(#,##0.00000000000000\)"/>
    <numFmt numFmtId="319" formatCode="0.00\ \ \ \ "/>
    <numFmt numFmtId="320" formatCode="0.00_)"/>
    <numFmt numFmtId="321" formatCode="#,##0.0_);\(&quot;$&quot;#,##0.0\)"/>
    <numFmt numFmtId="322" formatCode="_(&quot;$&quot;* #,##0.00_);_(&quot;$&quot;* \(#,##0.00\);_(&quot;$&quot;* &quot;-&quot;?_);_(@_)"/>
    <numFmt numFmtId="323" formatCode="0.0_)"/>
    <numFmt numFmtId="324" formatCode="0.000"/>
    <numFmt numFmtId="325" formatCode="_(* #,##0.0_);_(* \(#,##0.0\);_(* &quot;-&quot;??_);_(@_)"/>
    <numFmt numFmtId="326" formatCode="_(#,##0_);_(\-#,##0_)"/>
    <numFmt numFmtId="327" formatCode="_(#,##0.00_);_(\-#,##0.00_)"/>
    <numFmt numFmtId="328" formatCode="_(#,##0.0_);_(\-#,##0.0_)"/>
    <numFmt numFmtId="329" formatCode="0.0"/>
    <numFmt numFmtId="330" formatCode="mmm\ yy"/>
    <numFmt numFmtId="331" formatCode="00000"/>
    <numFmt numFmtId="332" formatCode="#,##0.00&quot;x&quot;_);\(#,##0.00&quot;x&quot;\)"/>
    <numFmt numFmtId="333" formatCode="&quot;$&quot;#,##0\ \ \ \ "/>
    <numFmt numFmtId="334" formatCode="&quot;$&quot;#,##0\ \ \ "/>
    <numFmt numFmtId="335" formatCode="0\ \ ;\(0\)\ \ \ "/>
    <numFmt numFmtId="336" formatCode="&quot;Year&quot;\ #,###"/>
    <numFmt numFmtId="337" formatCode="_([$$-45C]* #,##0_);_([$$-45C]* \(#,##0\);_([$$-45C]* &quot;-&quot;_);_(@_)"/>
  </numFmts>
  <fonts count="2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indexed="12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GillSans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Times"/>
      <family val="1"/>
    </font>
    <font>
      <sz val="12"/>
      <name val="Times"/>
      <family val="1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2"/>
      <name val="Helv"/>
    </font>
    <font>
      <sz val="10"/>
      <name val="Courier"/>
      <family val="3"/>
    </font>
    <font>
      <sz val="18"/>
      <name val="Times New Roman"/>
      <family val="1"/>
    </font>
    <font>
      <sz val="12"/>
      <name val="MS Sans Serif"/>
      <family val="2"/>
    </font>
    <font>
      <sz val="8"/>
      <name val="Palatino"/>
      <family val="1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color indexed="8"/>
      <name val="MS Sans Serif"/>
      <family val="2"/>
    </font>
    <font>
      <sz val="8"/>
      <name val="Helv"/>
    </font>
    <font>
      <sz val="12"/>
      <name val="Times New Roman"/>
      <family val="1"/>
    </font>
    <font>
      <sz val="10"/>
      <name val="MS Sans Serif"/>
      <family val="2"/>
    </font>
    <font>
      <b/>
      <sz val="9"/>
      <name val="Arial"/>
      <family val="2"/>
    </font>
    <font>
      <i/>
      <sz val="10"/>
      <name val="Times New Roman"/>
      <family val="1"/>
    </font>
    <font>
      <sz val="11"/>
      <color indexed="8"/>
      <name val="Calibri"/>
      <family val="2"/>
    </font>
    <font>
      <b/>
      <sz val="10"/>
      <color indexed="8"/>
      <name val="Arial MT"/>
    </font>
    <font>
      <sz val="14"/>
      <name val="Arial MT"/>
      <family val="2"/>
    </font>
    <font>
      <sz val="11"/>
      <color indexed="9"/>
      <name val="Calibri"/>
      <family val="2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9"/>
      <name val="Tahoma"/>
      <family val="2"/>
    </font>
    <font>
      <b/>
      <sz val="6"/>
      <name val="Helv"/>
    </font>
    <font>
      <sz val="10"/>
      <name val="Book Antiqua"/>
      <family val="1"/>
    </font>
    <font>
      <b/>
      <sz val="10"/>
      <name val="Arial"/>
      <family val="2"/>
    </font>
    <font>
      <b/>
      <sz val="14"/>
      <name val="Times New Roman"/>
      <family val="1"/>
    </font>
    <font>
      <sz val="8"/>
      <name val="Tahoma"/>
      <family val="2"/>
    </font>
    <font>
      <b/>
      <sz val="12"/>
      <name val="Tms Rmn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Palatino"/>
      <family val="1"/>
    </font>
    <font>
      <sz val="11"/>
      <color indexed="14"/>
      <name val="Calibri"/>
      <family val="2"/>
    </font>
    <font>
      <sz val="11"/>
      <color indexed="20"/>
      <name val="Calibri"/>
      <family val="2"/>
    </font>
    <font>
      <sz val="10"/>
      <name val="Helv"/>
    </font>
    <font>
      <b/>
      <sz val="12"/>
      <name val="Arial"/>
      <family val="2"/>
    </font>
    <font>
      <sz val="10"/>
      <color indexed="8"/>
      <name val="Times"/>
      <family val="1"/>
    </font>
    <font>
      <sz val="8"/>
      <name val="Tms Rmn"/>
    </font>
    <font>
      <sz val="10"/>
      <color indexed="8"/>
      <name val="Tms Rmn"/>
    </font>
    <font>
      <sz val="9"/>
      <color indexed="8"/>
      <name val="Times New Roman"/>
      <family val="1"/>
    </font>
    <font>
      <sz val="8"/>
      <color indexed="12"/>
      <name val="Tms Rmn"/>
    </font>
    <font>
      <sz val="10"/>
      <color indexed="12"/>
      <name val="Times"/>
      <family val="1"/>
    </font>
    <font>
      <sz val="12"/>
      <name val="Tms Rmn"/>
    </font>
    <font>
      <sz val="8"/>
      <name val="Verdana"/>
      <family val="2"/>
    </font>
    <font>
      <b/>
      <sz val="12"/>
      <name val="Arial MT"/>
    </font>
    <font>
      <b/>
      <sz val="12"/>
      <name val="Times New Roman"/>
      <family val="1"/>
    </font>
    <font>
      <u/>
      <sz val="10"/>
      <name val="Times New Roman"/>
      <family val="1"/>
    </font>
    <font>
      <sz val="9"/>
      <name val="Swis721 Cn BT"/>
    </font>
    <font>
      <b/>
      <i/>
      <sz val="12"/>
      <name val="Times New Roman"/>
      <family val="1"/>
    </font>
    <font>
      <i/>
      <sz val="11"/>
      <name val="Arial"/>
      <family val="2"/>
    </font>
    <font>
      <sz val="8"/>
      <name val="Helvetica-Narrow"/>
      <family val="2"/>
    </font>
    <font>
      <sz val="10"/>
      <color indexed="23"/>
      <name val="Arial Narrow"/>
      <family val="2"/>
    </font>
    <font>
      <b/>
      <sz val="8"/>
      <color indexed="21"/>
      <name val="ZapfDingbats"/>
      <family val="5"/>
      <charset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10"/>
      <color indexed="8"/>
      <name val="Times New Roman"/>
      <family val="1"/>
    </font>
    <font>
      <sz val="9"/>
      <name val="Arial"/>
      <family val="2"/>
    </font>
    <font>
      <b/>
      <sz val="11"/>
      <color indexed="52"/>
      <name val="Calibri"/>
      <family val="2"/>
    </font>
    <font>
      <sz val="9"/>
      <color indexed="8"/>
      <name val="Helvetica-Narrow"/>
      <family val="2"/>
    </font>
    <font>
      <sz val="8"/>
      <color indexed="13"/>
      <name val="Helvetica-Narrow"/>
      <family val="2"/>
    </font>
    <font>
      <b/>
      <sz val="10"/>
      <name val="TimesNewRomanPS"/>
      <family val="1"/>
    </font>
    <font>
      <sz val="6"/>
      <name val="Arial Narrow"/>
      <family val="2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b/>
      <sz val="8"/>
      <name val="Book Antiqua"/>
      <family val="1"/>
    </font>
    <font>
      <b/>
      <sz val="8"/>
      <name val="Arial"/>
      <family val="2"/>
    </font>
    <font>
      <sz val="11"/>
      <name val="Tms Rmn"/>
    </font>
    <font>
      <sz val="10"/>
      <name val="Geneva"/>
      <family val="2"/>
    </font>
    <font>
      <sz val="8"/>
      <color indexed="12"/>
      <name val="Times New Roman"/>
      <family val="1"/>
    </font>
    <font>
      <sz val="10"/>
      <color theme="1"/>
      <name val="Arial"/>
      <family val="2"/>
    </font>
    <font>
      <sz val="10"/>
      <name val="BERNHARD"/>
    </font>
    <font>
      <sz val="10"/>
      <name val="BERNHARD"/>
      <family val="1"/>
    </font>
    <font>
      <sz val="10"/>
      <name val="Helv"/>
      <family val="2"/>
    </font>
    <font>
      <b/>
      <i/>
      <sz val="10"/>
      <name val="Arial"/>
      <family val="2"/>
    </font>
    <font>
      <b/>
      <sz val="10"/>
      <name val="Helvetica"/>
      <family val="2"/>
    </font>
    <font>
      <b/>
      <sz val="10"/>
      <name val="Helv"/>
    </font>
    <font>
      <sz val="14"/>
      <name val="Helvetica"/>
      <family val="2"/>
    </font>
    <font>
      <sz val="14"/>
      <name val="Helv"/>
    </font>
    <font>
      <sz val="10"/>
      <name val="MS Serif"/>
      <family val="1"/>
    </font>
    <font>
      <sz val="12"/>
      <color indexed="8"/>
      <name val="Courier"/>
      <family val="3"/>
    </font>
    <font>
      <sz val="11"/>
      <name val="Book Antiqua"/>
      <family val="1"/>
    </font>
    <font>
      <sz val="10"/>
      <name val="Century Schoolbook"/>
      <family val="1"/>
    </font>
    <font>
      <b/>
      <sz val="16"/>
      <color indexed="16"/>
      <name val="Helv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name val="TimesNewRomanPS"/>
      <family val="1"/>
    </font>
    <font>
      <sz val="1"/>
      <color indexed="8"/>
      <name val="Courier"/>
      <family val="3"/>
    </font>
    <font>
      <sz val="10"/>
      <color indexed="9"/>
      <name val="Arial Narrow"/>
      <family val="2"/>
    </font>
    <font>
      <b/>
      <sz val="13"/>
      <color indexed="54"/>
      <name val="Arial"/>
      <family val="2"/>
    </font>
    <font>
      <sz val="10"/>
      <color indexed="8"/>
      <name val="Times New Roman"/>
      <family val="1"/>
    </font>
    <font>
      <sz val="8"/>
      <color indexed="14"/>
      <name val="Times New Roman"/>
      <family val="1"/>
    </font>
    <font>
      <u val="doubleAccounting"/>
      <sz val="10"/>
      <name val="Arial"/>
      <family val="2"/>
    </font>
    <font>
      <sz val="12"/>
      <color indexed="12"/>
      <name val="Arial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4"/>
      <name val="Garamond"/>
      <family val="1"/>
    </font>
    <font>
      <i/>
      <sz val="11"/>
      <color indexed="23"/>
      <name val="Calibri"/>
      <family val="2"/>
    </font>
    <font>
      <i/>
      <sz val="12"/>
      <name val="Arial"/>
      <family val="2"/>
    </font>
    <font>
      <i/>
      <sz val="12"/>
      <name val="Times New Roman"/>
      <family val="1"/>
    </font>
    <font>
      <b/>
      <sz val="10"/>
      <name val="Palatino"/>
      <family val="1"/>
    </font>
    <font>
      <b/>
      <sz val="10"/>
      <name val="Book Antiqua"/>
      <family val="1"/>
    </font>
    <font>
      <sz val="7"/>
      <name val="Arial"/>
      <family val="2"/>
    </font>
    <font>
      <sz val="10"/>
      <name val="Garamand Classic Light"/>
    </font>
    <font>
      <sz val="9"/>
      <name val="CharterITC BT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b/>
      <sz val="14"/>
      <name val="Arial"/>
      <family val="2"/>
    </font>
    <font>
      <sz val="9"/>
      <name val="Futura UBS Bk"/>
    </font>
    <font>
      <sz val="10.5"/>
      <name val="Times New Roman"/>
      <family val="1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8"/>
      <name val="Palatino"/>
      <family val="1"/>
    </font>
    <font>
      <sz val="18"/>
      <color indexed="22"/>
      <name val="Arial"/>
      <family val="2"/>
    </font>
    <font>
      <sz val="8"/>
      <color indexed="22"/>
      <name val="Arial"/>
      <family val="2"/>
    </font>
    <font>
      <i/>
      <sz val="14"/>
      <name val="Palatino"/>
      <family val="1"/>
    </font>
    <font>
      <b/>
      <sz val="11"/>
      <color indexed="62"/>
      <name val="Calibri"/>
      <family val="2"/>
    </font>
    <font>
      <sz val="9"/>
      <name val="Times New Roman"/>
      <family val="1"/>
    </font>
    <font>
      <b/>
      <sz val="8"/>
      <name val="Univers (WN)"/>
    </font>
    <font>
      <sz val="12"/>
      <color indexed="10"/>
      <name val="Arial"/>
      <family val="2"/>
    </font>
    <font>
      <sz val="12"/>
      <color indexed="9"/>
      <name val="Helv"/>
    </font>
    <font>
      <sz val="12"/>
      <color indexed="8"/>
      <name val="Helv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12"/>
      <name val="Arial"/>
      <family val="2"/>
    </font>
    <font>
      <sz val="10"/>
      <color indexed="12"/>
      <name val="Times New Roman"/>
      <family val="1"/>
    </font>
    <font>
      <i/>
      <sz val="8"/>
      <name val="Arial"/>
      <family val="2"/>
    </font>
    <font>
      <b/>
      <sz val="13"/>
      <name val="Times New Roman"/>
      <family val="1"/>
    </font>
    <font>
      <sz val="11"/>
      <name val="Times New Roman"/>
      <family val="1"/>
    </font>
    <font>
      <i/>
      <sz val="16"/>
      <name val="Times New Roman"/>
      <family val="1"/>
    </font>
    <font>
      <sz val="12"/>
      <color indexed="13"/>
      <name val="Helv"/>
    </font>
    <font>
      <sz val="8"/>
      <color indexed="16"/>
      <name val="Arial"/>
      <family val="2"/>
    </font>
    <font>
      <sz val="11"/>
      <color indexed="52"/>
      <name val="Calibri"/>
      <family val="2"/>
    </font>
    <font>
      <sz val="10"/>
      <name val="Baskerville MT"/>
    </font>
    <font>
      <sz val="9"/>
      <color indexed="54"/>
      <name val="Arial"/>
      <family val="2"/>
    </font>
    <font>
      <sz val="11"/>
      <color indexed="60"/>
      <name val="Calibri"/>
      <family val="2"/>
    </font>
    <font>
      <sz val="8"/>
      <color indexed="10"/>
      <name val="Times New Roman"/>
      <family val="1"/>
    </font>
    <font>
      <sz val="7"/>
      <name val="Small Fonts"/>
      <family val="2"/>
    </font>
    <font>
      <b/>
      <sz val="8"/>
      <color indexed="23"/>
      <name val="Verdana"/>
      <family val="2"/>
    </font>
    <font>
      <sz val="9"/>
      <name val="Trebuchet MS"/>
      <family val="2"/>
    </font>
    <font>
      <sz val="11"/>
      <name val="Arial Narrow"/>
      <family val="2"/>
    </font>
    <font>
      <i/>
      <sz val="9"/>
      <name val="Arial"/>
      <family val="2"/>
    </font>
    <font>
      <i/>
      <sz val="10"/>
      <name val="Helv"/>
    </font>
    <font>
      <sz val="8"/>
      <name val="Book Antiqua"/>
      <family val="1"/>
    </font>
    <font>
      <b/>
      <sz val="11"/>
      <color indexed="63"/>
      <name val="Calibri"/>
      <family val="2"/>
    </font>
    <font>
      <sz val="11"/>
      <color indexed="8"/>
      <name val="Minion"/>
    </font>
    <font>
      <b/>
      <sz val="12"/>
      <color indexed="8"/>
      <name val="Minion"/>
    </font>
    <font>
      <b/>
      <sz val="12"/>
      <color indexed="8"/>
      <name val="Frutiger 55 Roman"/>
    </font>
    <font>
      <b/>
      <sz val="16"/>
      <color indexed="12"/>
      <name val="Frutiger 55 Roman"/>
    </font>
    <font>
      <sz val="12"/>
      <color indexed="17"/>
      <name val="Helv"/>
    </font>
    <font>
      <sz val="12"/>
      <name val="Arial MT"/>
    </font>
    <font>
      <sz val="10"/>
      <name val="TimesNewRomanPS"/>
    </font>
    <font>
      <b/>
      <u/>
      <sz val="9"/>
      <name val="Arial"/>
      <family val="2"/>
    </font>
    <font>
      <sz val="16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</font>
    <font>
      <sz val="10"/>
      <color indexed="8"/>
      <name val="Helvetica"/>
      <family val="2"/>
    </font>
    <font>
      <sz val="16"/>
      <color indexed="9"/>
      <name val="Tahoma"/>
      <family val="2"/>
    </font>
    <font>
      <b/>
      <sz val="16"/>
      <name val="Arial"/>
      <family val="2"/>
    </font>
    <font>
      <b/>
      <sz val="10"/>
      <color indexed="8"/>
      <name val="ProseAntique"/>
    </font>
    <font>
      <b/>
      <sz val="10"/>
      <name val="MS Sans Serif"/>
      <family val="2"/>
    </font>
    <font>
      <u/>
      <sz val="10"/>
      <name val="GillSans"/>
      <family val="2"/>
    </font>
    <font>
      <sz val="8"/>
      <name val="Univers (WN)"/>
    </font>
    <font>
      <sz val="7"/>
      <color indexed="12"/>
      <name val="Arial"/>
      <family val="2"/>
    </font>
    <font>
      <b/>
      <sz val="6.5"/>
      <name val="MS Sans Serif"/>
      <family val="2"/>
    </font>
    <font>
      <sz val="7"/>
      <color indexed="8"/>
      <name val="Arial"/>
      <family val="2"/>
    </font>
    <font>
      <sz val="9.5"/>
      <color indexed="23"/>
      <name val="Helvetica-Black"/>
    </font>
    <font>
      <i/>
      <sz val="12"/>
      <name val="Helvetica"/>
      <family val="2"/>
    </font>
    <font>
      <sz val="10"/>
      <name val="Tms Rmn"/>
    </font>
    <font>
      <sz val="10"/>
      <name val="Futura UBS Bk"/>
    </font>
    <font>
      <u val="singleAccounting"/>
      <sz val="10"/>
      <name val="Arial"/>
      <family val="2"/>
    </font>
    <font>
      <b/>
      <sz val="16"/>
      <color indexed="16"/>
      <name val="Arial"/>
      <family val="2"/>
    </font>
    <font>
      <b/>
      <sz val="12"/>
      <color indexed="10"/>
      <name val="Swis721 Cn BT"/>
    </font>
    <font>
      <b/>
      <sz val="12"/>
      <color indexed="10"/>
      <name val="Helv"/>
    </font>
    <font>
      <sz val="10"/>
      <name val="Palacio CS ATT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10"/>
      <color indexed="9"/>
      <name val="Arial"/>
      <family val="2"/>
    </font>
    <font>
      <i/>
      <sz val="12"/>
      <color indexed="12"/>
      <name val="Times New Roman"/>
      <family val="1"/>
    </font>
    <font>
      <b/>
      <sz val="9"/>
      <name val="Palatino"/>
      <family val="1"/>
    </font>
    <font>
      <sz val="9"/>
      <color indexed="21"/>
      <name val="Helvetica-Black"/>
    </font>
    <font>
      <b/>
      <sz val="12"/>
      <color indexed="60"/>
      <name val="Swis721 Cn BT"/>
    </font>
    <font>
      <sz val="9"/>
      <name val="Palatino"/>
      <family val="1"/>
    </font>
    <font>
      <b/>
      <sz val="12"/>
      <name val="GillSans"/>
      <family val="2"/>
    </font>
    <font>
      <sz val="10"/>
      <color indexed="8"/>
      <name val="Technical"/>
    </font>
    <font>
      <sz val="10"/>
      <name val="Arial MT"/>
      <family val="2"/>
    </font>
    <font>
      <sz val="10"/>
      <name val="Frutiger 45 Light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2"/>
      <name val="Book Antiqua"/>
      <family val="1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b/>
      <sz val="20"/>
      <name val="Palatino"/>
      <family val="1"/>
    </font>
    <font>
      <b/>
      <sz val="11"/>
      <name val="Tahoma"/>
      <family val="2"/>
    </font>
    <font>
      <b/>
      <sz val="14"/>
      <name val="Palatino"/>
      <family val="1"/>
    </font>
    <font>
      <b/>
      <sz val="10"/>
      <name val="Tahoma"/>
      <family val="2"/>
    </font>
    <font>
      <b/>
      <sz val="7"/>
      <name val="Arial"/>
      <family val="2"/>
    </font>
    <font>
      <u/>
      <sz val="11"/>
      <name val="GillSans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b/>
      <u/>
      <sz val="10"/>
      <color indexed="8"/>
      <name val="Times New Roman"/>
      <family val="1"/>
    </font>
    <font>
      <u/>
      <sz val="8"/>
      <name val="Times New Roman"/>
      <family val="1"/>
    </font>
    <font>
      <u val="double"/>
      <sz val="8"/>
      <color indexed="8"/>
      <name val="Arial"/>
      <family val="2"/>
    </font>
    <font>
      <sz val="11"/>
      <color indexed="10"/>
      <name val="Calibri"/>
      <family val="2"/>
    </font>
    <font>
      <b/>
      <i/>
      <sz val="8"/>
      <name val="Helv"/>
    </font>
    <font>
      <sz val="11"/>
      <name val="ZapfCalligr BT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32DD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3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darkDown">
        <fgColor indexed="63"/>
        <bgColor indexed="10"/>
      </patternFill>
    </fill>
    <fill>
      <patternFill patternType="lightGray">
        <fgColor indexed="38"/>
        <bgColor indexed="23"/>
      </patternFill>
    </fill>
    <fill>
      <patternFill patternType="gray0625">
        <fgColor indexed="13"/>
        <bgColor indexed="13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gray0625">
        <fgColor indexed="10"/>
      </patternFill>
    </fill>
    <fill>
      <patternFill patternType="solid">
        <fgColor indexed="6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5"/>
      </patternFill>
    </fill>
    <fill>
      <patternFill patternType="solid">
        <fgColor indexed="3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lightGray">
        <fgColor indexed="13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8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/>
      <right/>
      <top/>
      <bottom style="hair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55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indexed="12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/>
      <top/>
      <bottom style="double">
        <color theme="1" tint="0.34998626667073579"/>
      </bottom>
      <diagonal/>
    </border>
    <border>
      <left/>
      <right/>
      <top/>
      <bottom style="double">
        <color theme="1" tint="0.34998626667073579"/>
      </bottom>
      <diagonal/>
    </border>
  </borders>
  <cellStyleXfs count="19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>
      <alignment horizontal="right"/>
    </xf>
    <xf numFmtId="166" fontId="5" fillId="0" borderId="0"/>
    <xf numFmtId="37" fontId="6" fillId="0" borderId="0">
      <alignment horizontal="right" vertical="top" wrapText="1"/>
    </xf>
    <xf numFmtId="0" fontId="7" fillId="0" borderId="0"/>
    <xf numFmtId="167" fontId="8" fillId="0" borderId="0">
      <alignment horizontal="right"/>
    </xf>
    <xf numFmtId="167" fontId="8" fillId="0" borderId="0">
      <alignment horizontal="right"/>
    </xf>
    <xf numFmtId="168" fontId="9" fillId="0" borderId="0">
      <alignment horizontal="right"/>
    </xf>
    <xf numFmtId="169" fontId="9" fillId="0" borderId="0">
      <alignment horizontal="right"/>
    </xf>
    <xf numFmtId="5" fontId="10" fillId="0" borderId="11" applyFill="0" applyBorder="0" applyAlignment="0"/>
    <xf numFmtId="5" fontId="10" fillId="0" borderId="11" applyFill="0" applyBorder="0" applyAlignment="0"/>
    <xf numFmtId="5" fontId="11" fillId="0" borderId="11" applyFill="0" applyBorder="0" applyAlignment="0"/>
    <xf numFmtId="5" fontId="11" fillId="0" borderId="11" applyFill="0" applyBorder="0" applyAlignment="0"/>
    <xf numFmtId="7" fontId="10" fillId="0" borderId="11" applyFill="0" applyBorder="0" applyAlignment="0"/>
    <xf numFmtId="7" fontId="10" fillId="0" borderId="11" applyFill="0" applyBorder="0" applyAlignment="0"/>
    <xf numFmtId="7" fontId="11" fillId="0" borderId="11" applyFill="0" applyBorder="0" applyAlignment="0"/>
    <xf numFmtId="7" fontId="11" fillId="0" borderId="11" applyFill="0" applyBorder="0" applyAlignment="0"/>
    <xf numFmtId="5" fontId="12" fillId="0" borderId="0"/>
    <xf numFmtId="7" fontId="12" fillId="0" borderId="0"/>
    <xf numFmtId="7" fontId="13" fillId="0" borderId="0" applyFont="0" applyFill="0" applyBorder="0" applyAlignment="0" applyProtection="0"/>
    <xf numFmtId="170" fontId="14" fillId="0" borderId="0">
      <alignment horizontal="right"/>
    </xf>
    <xf numFmtId="171" fontId="14" fillId="2" borderId="0"/>
    <xf numFmtId="172" fontId="14" fillId="2" borderId="0"/>
    <xf numFmtId="173" fontId="14" fillId="2" borderId="0"/>
    <xf numFmtId="174" fontId="14" fillId="2" borderId="0">
      <alignment horizontal="right"/>
    </xf>
    <xf numFmtId="175" fontId="15" fillId="0" borderId="0">
      <alignment horizontal="right"/>
    </xf>
    <xf numFmtId="176" fontId="5" fillId="0" borderId="0" applyFont="0" applyFill="0" applyBorder="0" applyAlignment="0"/>
    <xf numFmtId="0" fontId="8" fillId="0" borderId="0" applyFont="0" applyFill="0" applyBorder="0" applyAlignment="0" applyProtection="0"/>
    <xf numFmtId="167" fontId="6" fillId="0" borderId="0">
      <alignment horizontal="centerContinuous"/>
    </xf>
    <xf numFmtId="0" fontId="16" fillId="0" borderId="0">
      <alignment horizontal="centerContinuous"/>
    </xf>
    <xf numFmtId="177" fontId="17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1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4" fontId="17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85" fontId="17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7" fillId="3" borderId="0" applyNumberFormat="0" applyFont="0" applyAlignment="0" applyProtection="0"/>
    <xf numFmtId="0" fontId="8" fillId="3" borderId="0" applyNumberFormat="0" applyFont="0" applyAlignment="0" applyProtection="0"/>
    <xf numFmtId="0" fontId="8" fillId="3" borderId="0" applyNumberFormat="0" applyFont="0" applyAlignment="0" applyProtection="0"/>
    <xf numFmtId="186" fontId="17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7" fillId="0" borderId="0" applyFont="0" applyFill="0" applyBorder="0" applyProtection="0">
      <alignment horizontal="right"/>
    </xf>
    <xf numFmtId="190" fontId="1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89" fontId="8" fillId="0" borderId="0" applyFont="0" applyFill="0" applyBorder="0" applyProtection="0">
      <alignment horizontal="right"/>
    </xf>
    <xf numFmtId="189" fontId="8" fillId="0" borderId="0" applyFont="0" applyFill="0" applyBorder="0" applyProtection="0">
      <alignment horizontal="right"/>
    </xf>
    <xf numFmtId="189" fontId="8" fillId="0" borderId="0" applyFont="0" applyFill="0" applyBorder="0" applyProtection="0">
      <alignment horizontal="right"/>
    </xf>
    <xf numFmtId="189" fontId="8" fillId="0" borderId="0" applyFont="0" applyFill="0" applyBorder="0" applyProtection="0">
      <alignment horizontal="right"/>
    </xf>
    <xf numFmtId="0" fontId="8" fillId="0" borderId="0" applyFont="0" applyFill="0" applyBorder="0" applyProtection="0">
      <alignment horizontal="right"/>
    </xf>
    <xf numFmtId="0" fontId="8" fillId="0" borderId="0" applyFont="0" applyFill="0" applyBorder="0" applyProtection="0">
      <alignment horizontal="right"/>
    </xf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3" fontId="18" fillId="0" borderId="0" applyFont="0" applyFill="0" applyBorder="0" applyAlignment="0" applyProtection="0"/>
    <xf numFmtId="192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95" fontId="18" fillId="0" borderId="0" applyFont="0" applyFill="0" applyBorder="0" applyAlignment="0" applyProtection="0"/>
    <xf numFmtId="194" fontId="8" fillId="0" borderId="0" applyFont="0" applyFill="0" applyBorder="0" applyAlignment="0" applyProtection="0"/>
    <xf numFmtId="0" fontId="20" fillId="0" borderId="0" applyNumberFormat="0" applyFill="0" applyBorder="0" applyProtection="0">
      <alignment vertical="top"/>
    </xf>
    <xf numFmtId="0" fontId="21" fillId="0" borderId="12" applyNumberFormat="0" applyFill="0" applyAlignment="0" applyProtection="0"/>
    <xf numFmtId="0" fontId="22" fillId="0" borderId="13" applyNumberFormat="0" applyFill="0" applyProtection="0">
      <alignment horizontal="center"/>
    </xf>
    <xf numFmtId="0" fontId="22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centerContinuous"/>
    </xf>
    <xf numFmtId="0" fontId="24" fillId="0" borderId="0" applyNumberFormat="0" applyFill="0" applyBorder="0" applyAlignment="0" applyProtection="0"/>
    <xf numFmtId="0" fontId="5" fillId="0" borderId="0" applyFont="0" applyFill="0" applyBorder="0" applyAlignment="0" applyProtection="0"/>
    <xf numFmtId="0" fontId="25" fillId="0" borderId="0" applyFont="0" applyFill="0" applyBorder="0" applyAlignment="0" applyProtection="0"/>
    <xf numFmtId="196" fontId="26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3" fontId="26" fillId="0" borderId="0" applyFont="0" applyFill="0" applyBorder="0" applyAlignment="0" applyProtection="0"/>
    <xf numFmtId="0" fontId="8" fillId="0" borderId="0"/>
    <xf numFmtId="0" fontId="8" fillId="0" borderId="0"/>
    <xf numFmtId="0" fontId="27" fillId="0" borderId="0"/>
    <xf numFmtId="1" fontId="27" fillId="0" borderId="0"/>
    <xf numFmtId="0" fontId="28" fillId="0" borderId="0" applyNumberFormat="0" applyFill="0" applyBorder="0" applyAlignment="0" applyProtection="0"/>
    <xf numFmtId="204" fontId="12" fillId="0" borderId="0"/>
    <xf numFmtId="9" fontId="10" fillId="0" borderId="11" applyFill="0" applyBorder="0" applyAlignment="0"/>
    <xf numFmtId="9" fontId="10" fillId="0" borderId="11" applyFill="0" applyBorder="0" applyAlignment="0"/>
    <xf numFmtId="180" fontId="12" fillId="0" borderId="0"/>
    <xf numFmtId="200" fontId="12" fillId="0" borderId="0"/>
    <xf numFmtId="183" fontId="10" fillId="0" borderId="11" applyFill="0" applyBorder="0" applyAlignment="0"/>
    <xf numFmtId="183" fontId="10" fillId="0" borderId="11" applyFill="0" applyBorder="0" applyAlignment="0"/>
    <xf numFmtId="0" fontId="10" fillId="0" borderId="0"/>
    <xf numFmtId="39" fontId="12" fillId="0" borderId="0"/>
    <xf numFmtId="10" fontId="10" fillId="0" borderId="11" applyFill="0" applyBorder="0" applyAlignment="0"/>
    <xf numFmtId="10" fontId="10" fillId="0" borderId="11" applyFill="0" applyBorder="0" applyAlignment="0"/>
    <xf numFmtId="205" fontId="12" fillId="0" borderId="0"/>
    <xf numFmtId="206" fontId="10" fillId="0" borderId="11" applyFill="0" applyBorder="0" applyAlignment="0"/>
    <xf numFmtId="206" fontId="10" fillId="0" borderId="11" applyFill="0" applyBorder="0" applyAlignment="0"/>
    <xf numFmtId="207" fontId="10" fillId="0" borderId="11" applyFill="0" applyBorder="0" applyAlignment="0"/>
    <xf numFmtId="207" fontId="10" fillId="0" borderId="11" applyFill="0" applyBorder="0" applyAlignment="0"/>
    <xf numFmtId="180" fontId="8" fillId="0" borderId="0"/>
    <xf numFmtId="180" fontId="8" fillId="0" borderId="0"/>
    <xf numFmtId="0" fontId="29" fillId="0" borderId="0" applyNumberFormat="0" applyFont="0" applyFill="0" applyBorder="0" applyAlignment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4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11" fillId="0" borderId="0"/>
    <xf numFmtId="0" fontId="15" fillId="0" borderId="0"/>
    <xf numFmtId="0" fontId="31" fillId="0" borderId="0"/>
    <xf numFmtId="0" fontId="5" fillId="13" borderId="11"/>
    <xf numFmtId="0" fontId="5" fillId="13" borderId="11"/>
    <xf numFmtId="0" fontId="30" fillId="14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5" borderId="0" applyNumberFormat="0" applyBorder="0" applyAlignment="0" applyProtection="0"/>
    <xf numFmtId="0" fontId="30" fillId="3" borderId="0" applyNumberFormat="0" applyBorder="0" applyAlignment="0" applyProtection="0"/>
    <xf numFmtId="0" fontId="30" fillId="14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5" borderId="0" applyNumberFormat="0" applyBorder="0" applyAlignment="0" applyProtection="0"/>
    <xf numFmtId="0" fontId="30" fillId="17" borderId="0" applyNumberFormat="0" applyBorder="0" applyAlignment="0" applyProtection="0"/>
    <xf numFmtId="0" fontId="32" fillId="0" borderId="0" applyNumberFormat="0"/>
    <xf numFmtId="0" fontId="33" fillId="1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3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4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6" borderId="0" applyNumberFormat="0" applyBorder="0" applyAlignment="0" applyProtection="0"/>
    <xf numFmtId="0" fontId="33" fillId="20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22" borderId="0" applyNumberFormat="0" applyBorder="0" applyAlignment="0" applyProtection="0"/>
    <xf numFmtId="0" fontId="34" fillId="0" borderId="0">
      <alignment vertical="center"/>
    </xf>
    <xf numFmtId="0" fontId="35" fillId="0" borderId="0">
      <alignment horizontal="center"/>
    </xf>
    <xf numFmtId="180" fontId="35" fillId="0" borderId="0">
      <alignment horizontal="center"/>
    </xf>
    <xf numFmtId="180" fontId="34" fillId="0" borderId="0">
      <alignment vertical="center"/>
    </xf>
    <xf numFmtId="14" fontId="36" fillId="0" borderId="0"/>
    <xf numFmtId="37" fontId="37" fillId="0" borderId="6" applyBorder="0" applyAlignment="0"/>
    <xf numFmtId="37" fontId="37" fillId="0" borderId="6" applyBorder="0" applyAlignment="0"/>
    <xf numFmtId="0" fontId="33" fillId="18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4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8" fillId="0" borderId="0" applyNumberFormat="0" applyFont="0" applyFill="0" applyBorder="0" applyProtection="0">
      <alignment horizontal="centerContinuous"/>
    </xf>
    <xf numFmtId="0" fontId="6" fillId="0" borderId="0" applyNumberFormat="0" applyAlignment="0"/>
    <xf numFmtId="0" fontId="39" fillId="27" borderId="14">
      <alignment horizontal="center" vertical="center"/>
    </xf>
    <xf numFmtId="208" fontId="39" fillId="27" borderId="14">
      <alignment horizontal="center" vertical="center"/>
    </xf>
    <xf numFmtId="0" fontId="5" fillId="0" borderId="8"/>
    <xf numFmtId="209" fontId="5" fillId="0" borderId="10"/>
    <xf numFmtId="209" fontId="5" fillId="0" borderId="10"/>
    <xf numFmtId="209" fontId="5" fillId="0" borderId="10"/>
    <xf numFmtId="209" fontId="5" fillId="0" borderId="10"/>
    <xf numFmtId="209" fontId="5" fillId="0" borderId="10"/>
    <xf numFmtId="209" fontId="5" fillId="0" borderId="10"/>
    <xf numFmtId="209" fontId="5" fillId="0" borderId="9" applyBorder="0"/>
    <xf numFmtId="209" fontId="5" fillId="0" borderId="9" applyBorder="0"/>
    <xf numFmtId="209" fontId="5" fillId="0" borderId="9" applyBorder="0"/>
    <xf numFmtId="209" fontId="5" fillId="0" borderId="9" applyBorder="0"/>
    <xf numFmtId="209" fontId="5" fillId="0" borderId="9" applyBorder="0"/>
    <xf numFmtId="209" fontId="5" fillId="0" borderId="9" applyBorder="0"/>
    <xf numFmtId="37" fontId="40" fillId="0" borderId="0" applyFont="0" applyAlignment="0">
      <alignment horizontal="centerContinuous" vertical="top"/>
    </xf>
    <xf numFmtId="180" fontId="34" fillId="0" borderId="0"/>
    <xf numFmtId="37" fontId="41" fillId="28" borderId="1" applyBorder="0" applyProtection="0">
      <alignment vertical="center"/>
    </xf>
    <xf numFmtId="37" fontId="41" fillId="28" borderId="1" applyBorder="0" applyProtection="0">
      <alignment vertical="center"/>
    </xf>
    <xf numFmtId="0" fontId="42" fillId="0" borderId="0"/>
    <xf numFmtId="0" fontId="9" fillId="0" borderId="0">
      <alignment horizontal="center" wrapText="1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37" fontId="1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37" fontId="45" fillId="0" borderId="0" applyNumberFormat="0" applyFill="0" applyBorder="0" applyAlignment="0" applyProtection="0"/>
    <xf numFmtId="195" fontId="35" fillId="0" borderId="0" applyNumberFormat="0" applyFont="0" applyAlignment="0">
      <alignment horizontal="left" indent="1"/>
    </xf>
    <xf numFmtId="0" fontId="46" fillId="28" borderId="0" applyNumberFormat="0" applyFont="0" applyBorder="0" applyAlignment="0"/>
    <xf numFmtId="0" fontId="47" fillId="10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180" fontId="49" fillId="0" borderId="0"/>
    <xf numFmtId="37" fontId="50" fillId="28" borderId="2">
      <alignment horizontal="left"/>
    </xf>
    <xf numFmtId="210" fontId="51" fillId="0" borderId="0" applyNumberFormat="0" applyFill="0" applyBorder="0" applyAlignment="0" applyProtection="0"/>
    <xf numFmtId="211" fontId="52" fillId="0" borderId="0"/>
    <xf numFmtId="180" fontId="9" fillId="0" borderId="0"/>
    <xf numFmtId="212" fontId="9" fillId="0" borderId="6"/>
    <xf numFmtId="212" fontId="9" fillId="0" borderId="6"/>
    <xf numFmtId="213" fontId="52" fillId="0" borderId="0"/>
    <xf numFmtId="214" fontId="52" fillId="0" borderId="0"/>
    <xf numFmtId="215" fontId="52" fillId="0" borderId="0"/>
    <xf numFmtId="216" fontId="9" fillId="0" borderId="0">
      <alignment horizontal="right"/>
    </xf>
    <xf numFmtId="217" fontId="52" fillId="0" borderId="0">
      <alignment horizontal="right"/>
    </xf>
    <xf numFmtId="218" fontId="52" fillId="0" borderId="0">
      <alignment horizontal="right"/>
    </xf>
    <xf numFmtId="219" fontId="52" fillId="0" borderId="0"/>
    <xf numFmtId="220" fontId="9" fillId="0" borderId="0">
      <alignment horizontal="right"/>
    </xf>
    <xf numFmtId="0" fontId="53" fillId="0" borderId="0" applyNumberFormat="0" applyFill="0" applyBorder="0" applyAlignment="0" applyProtection="0"/>
    <xf numFmtId="0" fontId="5" fillId="0" borderId="0" applyFont="0" applyFill="0" applyBorder="0" applyAlignment="0" applyProtection="0"/>
    <xf numFmtId="221" fontId="5" fillId="0" borderId="0" applyFont="0" applyFill="0" applyBorder="0" applyAlignment="0" applyProtection="0"/>
    <xf numFmtId="222" fontId="5" fillId="0" borderId="0" applyFont="0" applyFill="0" applyBorder="0" applyAlignment="0" applyProtection="0"/>
    <xf numFmtId="222" fontId="5" fillId="0" borderId="0" applyFont="0" applyFill="0" applyBorder="0" applyAlignment="0" applyProtection="0"/>
    <xf numFmtId="222" fontId="5" fillId="0" borderId="0" applyFont="0" applyFill="0" applyBorder="0" applyAlignment="0" applyProtection="0"/>
    <xf numFmtId="222" fontId="5" fillId="0" borderId="0" applyFont="0" applyFill="0" applyBorder="0" applyAlignment="0" applyProtection="0"/>
    <xf numFmtId="222" fontId="5" fillId="0" borderId="0" applyFont="0" applyFill="0" applyBorder="0" applyAlignment="0" applyProtection="0"/>
    <xf numFmtId="222" fontId="5" fillId="0" borderId="0" applyFont="0" applyFill="0" applyBorder="0" applyAlignment="0" applyProtection="0"/>
    <xf numFmtId="222" fontId="5" fillId="0" borderId="0" applyFont="0" applyFill="0" applyBorder="0" applyAlignment="0" applyProtection="0"/>
    <xf numFmtId="223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25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8" fontId="8" fillId="0" borderId="0" applyFont="0" applyFill="0" applyBorder="0" applyAlignment="0"/>
    <xf numFmtId="228" fontId="8" fillId="0" borderId="0" applyFont="0" applyFill="0" applyBorder="0" applyAlignment="0"/>
    <xf numFmtId="0" fontId="54" fillId="0" borderId="0" applyFont="0" applyFill="0" applyBorder="0" applyAlignment="0">
      <alignment horizontal="right"/>
    </xf>
    <xf numFmtId="0" fontId="55" fillId="0" borderId="0" applyNumberFormat="0" applyFill="0" applyBorder="0" applyAlignment="0" applyProtection="0"/>
    <xf numFmtId="229" fontId="52" fillId="0" borderId="0"/>
    <xf numFmtId="230" fontId="52" fillId="0" borderId="0"/>
    <xf numFmtId="231" fontId="52" fillId="0" borderId="0"/>
    <xf numFmtId="232" fontId="52" fillId="0" borderId="0"/>
    <xf numFmtId="233" fontId="52" fillId="0" borderId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29" borderId="0" applyBorder="0">
      <alignment horizontal="left" vertical="center" indent="1"/>
    </xf>
    <xf numFmtId="0" fontId="5" fillId="0" borderId="0"/>
    <xf numFmtId="0" fontId="59" fillId="0" borderId="15"/>
    <xf numFmtId="0" fontId="59" fillId="0" borderId="15"/>
    <xf numFmtId="0" fontId="59" fillId="0" borderId="15"/>
    <xf numFmtId="0" fontId="59" fillId="0" borderId="15"/>
    <xf numFmtId="0" fontId="59" fillId="0" borderId="15"/>
    <xf numFmtId="0" fontId="59" fillId="0" borderId="15"/>
    <xf numFmtId="3" fontId="50" fillId="0" borderId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5" fillId="0" borderId="16" applyNumberFormat="0"/>
    <xf numFmtId="0" fontId="9" fillId="0" borderId="17" applyNumberFormat="0" applyFont="0" applyFill="0" applyAlignment="0" applyProtection="0"/>
    <xf numFmtId="195" fontId="5" fillId="0" borderId="18" applyNumberFormat="0" applyFont="0" applyAlignment="0" applyProtection="0"/>
    <xf numFmtId="195" fontId="5" fillId="0" borderId="18" applyNumberFormat="0" applyFont="0" applyAlignment="0" applyProtection="0"/>
    <xf numFmtId="195" fontId="5" fillId="0" borderId="18" applyNumberFormat="0" applyFont="0" applyAlignment="0" applyProtection="0"/>
    <xf numFmtId="195" fontId="5" fillId="0" borderId="18" applyNumberFormat="0" applyFont="0" applyAlignment="0" applyProtection="0"/>
    <xf numFmtId="195" fontId="5" fillId="0" borderId="18" applyNumberFormat="0" applyFont="0" applyAlignment="0" applyProtection="0"/>
    <xf numFmtId="0" fontId="5" fillId="0" borderId="16" applyNumberFormat="0"/>
    <xf numFmtId="0" fontId="61" fillId="0" borderId="0"/>
    <xf numFmtId="0" fontId="38" fillId="0" borderId="10" applyNumberFormat="0" applyFont="0" applyFill="0" applyAlignment="0" applyProtection="0"/>
    <xf numFmtId="0" fontId="38" fillId="0" borderId="10" applyNumberFormat="0" applyFont="0" applyFill="0" applyAlignment="0" applyProtection="0"/>
    <xf numFmtId="0" fontId="38" fillId="0" borderId="10" applyNumberFormat="0" applyFont="0" applyFill="0" applyAlignment="0" applyProtection="0"/>
    <xf numFmtId="0" fontId="38" fillId="0" borderId="10" applyNumberFormat="0" applyFont="0" applyFill="0" applyAlignment="0" applyProtection="0"/>
    <xf numFmtId="0" fontId="38" fillId="0" borderId="10" applyNumberFormat="0" applyFont="0" applyFill="0" applyAlignment="0" applyProtection="0"/>
    <xf numFmtId="0" fontId="38" fillId="0" borderId="10" applyNumberFormat="0" applyFont="0" applyFill="0" applyAlignment="0" applyProtection="0"/>
    <xf numFmtId="7" fontId="62" fillId="0" borderId="15"/>
    <xf numFmtId="7" fontId="62" fillId="0" borderId="15"/>
    <xf numFmtId="7" fontId="62" fillId="0" borderId="15"/>
    <xf numFmtId="7" fontId="62" fillId="0" borderId="15"/>
    <xf numFmtId="7" fontId="62" fillId="0" borderId="15"/>
    <xf numFmtId="7" fontId="62" fillId="0" borderId="15"/>
    <xf numFmtId="0" fontId="63" fillId="0" borderId="19" applyFill="0" applyProtection="0">
      <alignment horizontal="right"/>
    </xf>
    <xf numFmtId="0" fontId="63" fillId="0" borderId="19" applyFill="0" applyProtection="0">
      <alignment horizontal="right"/>
    </xf>
    <xf numFmtId="0" fontId="64" fillId="0" borderId="20" applyNumberFormat="0" applyFill="0" applyAlignment="0">
      <alignment horizontal="center" vertical="center"/>
    </xf>
    <xf numFmtId="0" fontId="65" fillId="0" borderId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66" fillId="0" borderId="21" applyNumberFormat="0" applyFill="0" applyBorder="0" applyProtection="0">
      <alignment horizontal="right" shrinkToFit="1"/>
    </xf>
    <xf numFmtId="0" fontId="66" fillId="0" borderId="21" applyNumberFormat="0" applyFill="0" applyBorder="0" applyProtection="0">
      <alignment horizontal="right" shrinkToFit="1"/>
    </xf>
    <xf numFmtId="0" fontId="67" fillId="0" borderId="0">
      <alignment horizontal="right"/>
    </xf>
    <xf numFmtId="0" fontId="8" fillId="0" borderId="0" applyFont="0" applyFill="0" applyBorder="0" applyProtection="0">
      <alignment horizontal="left"/>
    </xf>
    <xf numFmtId="0" fontId="8" fillId="0" borderId="0" applyFont="0" applyFill="0" applyBorder="0" applyProtection="0">
      <alignment horizontal="left"/>
    </xf>
    <xf numFmtId="0" fontId="25" fillId="0" borderId="0" applyFont="0" applyFill="0" applyBorder="0" applyProtection="0">
      <alignment horizontal="left"/>
    </xf>
    <xf numFmtId="0" fontId="8" fillId="0" borderId="0" applyFont="0" applyFill="0" applyBorder="0" applyAlignment="0" applyProtection="0"/>
    <xf numFmtId="0" fontId="68" fillId="0" borderId="0" applyNumberFormat="0" applyFill="0" applyBorder="0" applyAlignment="0" applyProtection="0"/>
    <xf numFmtId="15" fontId="69" fillId="0" borderId="22" applyNumberFormat="0" applyFill="0" applyBorder="0">
      <alignment horizontal="left" vertical="top" wrapText="1"/>
    </xf>
    <xf numFmtId="0" fontId="70" fillId="0" borderId="0"/>
    <xf numFmtId="15" fontId="69" fillId="0" borderId="22" applyNumberFormat="0" applyFill="0" applyBorder="0">
      <alignment horizontal="left" vertical="top" wrapText="1"/>
    </xf>
    <xf numFmtId="0" fontId="70" fillId="0" borderId="0"/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15" fontId="69" fillId="0" borderId="22" applyNumberFormat="0" applyFill="0" applyBorder="0">
      <alignment horizontal="left" vertical="top" wrapText="1"/>
    </xf>
    <xf numFmtId="0" fontId="8" fillId="0" borderId="0" applyFill="0" applyBorder="0" applyAlignment="0"/>
    <xf numFmtId="234" fontId="8" fillId="0" borderId="0" applyFill="0" applyBorder="0" applyAlignment="0"/>
    <xf numFmtId="234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235" fontId="6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71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71" fillId="0" borderId="0" applyFill="0" applyBorder="0" applyAlignment="0"/>
    <xf numFmtId="236" fontId="43" fillId="0" borderId="0" applyFill="0" applyBorder="0" applyAlignment="0"/>
    <xf numFmtId="0" fontId="8" fillId="0" borderId="0" applyFill="0" applyBorder="0" applyAlignment="0"/>
    <xf numFmtId="0" fontId="43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72" fillId="4" borderId="23" applyNumberFormat="0" applyAlignment="0" applyProtection="0"/>
    <xf numFmtId="0" fontId="72" fillId="4" borderId="23" applyNumberFormat="0" applyAlignment="0" applyProtection="0"/>
    <xf numFmtId="237" fontId="73" fillId="0" borderId="7" applyFill="0" applyBorder="0" applyAlignment="0" applyProtection="0">
      <alignment horizontal="right"/>
    </xf>
    <xf numFmtId="237" fontId="73" fillId="0" borderId="7" applyFill="0" applyBorder="0" applyAlignment="0" applyProtection="0">
      <alignment horizontal="right"/>
    </xf>
    <xf numFmtId="238" fontId="74" fillId="0" borderId="0" applyFont="0" applyFill="0"/>
    <xf numFmtId="39" fontId="9" fillId="30" borderId="0" applyNumberFormat="0" applyFont="0" applyBorder="0" applyAlignment="0"/>
    <xf numFmtId="0" fontId="8" fillId="0" borderId="0" applyFill="0" applyBorder="0" applyProtection="0"/>
    <xf numFmtId="0" fontId="8" fillId="0" borderId="0" applyFill="0" applyBorder="0" applyProtection="0"/>
    <xf numFmtId="38" fontId="75" fillId="0" borderId="0"/>
    <xf numFmtId="0" fontId="38" fillId="0" borderId="0" applyNumberFormat="0" applyFont="0" applyFill="0" applyBorder="0" applyProtection="0">
      <alignment horizontal="center"/>
    </xf>
    <xf numFmtId="8" fontId="8" fillId="0" borderId="15" applyFont="0" applyFill="0" applyBorder="0" applyProtection="0">
      <alignment horizontal="right"/>
    </xf>
    <xf numFmtId="8" fontId="8" fillId="0" borderId="15" applyFont="0" applyFill="0" applyBorder="0" applyProtection="0">
      <alignment horizontal="right"/>
    </xf>
    <xf numFmtId="8" fontId="8" fillId="0" borderId="15" applyFont="0" applyFill="0" applyBorder="0" applyProtection="0">
      <alignment horizontal="right"/>
    </xf>
    <xf numFmtId="8" fontId="8" fillId="0" borderId="15" applyFont="0" applyFill="0" applyBorder="0" applyProtection="0">
      <alignment horizontal="right"/>
    </xf>
    <xf numFmtId="8" fontId="8" fillId="0" borderId="15" applyFont="0" applyFill="0" applyBorder="0" applyProtection="0">
      <alignment horizontal="right"/>
    </xf>
    <xf numFmtId="8" fontId="8" fillId="0" borderId="15" applyFont="0" applyFill="0" applyBorder="0" applyProtection="0">
      <alignment horizontal="right"/>
    </xf>
    <xf numFmtId="8" fontId="8" fillId="0" borderId="15" applyFont="0" applyFill="0" applyBorder="0" applyProtection="0">
      <alignment horizontal="right"/>
    </xf>
    <xf numFmtId="8" fontId="8" fillId="0" borderId="15" applyFont="0" applyFill="0" applyBorder="0" applyProtection="0">
      <alignment horizontal="right"/>
    </xf>
    <xf numFmtId="8" fontId="8" fillId="0" borderId="15" applyFont="0" applyFill="0" applyBorder="0" applyProtection="0">
      <alignment horizontal="right"/>
    </xf>
    <xf numFmtId="0" fontId="50" fillId="0" borderId="0">
      <alignment horizontal="center" wrapText="1"/>
    </xf>
    <xf numFmtId="0" fontId="76" fillId="31" borderId="0"/>
    <xf numFmtId="0" fontId="77" fillId="32" borderId="24" applyNumberFormat="0" applyAlignment="0" applyProtection="0"/>
    <xf numFmtId="0" fontId="6" fillId="0" borderId="0">
      <alignment vertical="top" wrapText="1"/>
    </xf>
    <xf numFmtId="0" fontId="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9" fillId="0" borderId="10" applyNumberFormat="0" applyFill="0" applyBorder="0" applyAlignment="0" applyProtection="0">
      <alignment horizontal="center"/>
    </xf>
    <xf numFmtId="0" fontId="79" fillId="0" borderId="10" applyNumberFormat="0" applyFill="0" applyBorder="0" applyAlignment="0" applyProtection="0">
      <alignment horizontal="center"/>
    </xf>
    <xf numFmtId="0" fontId="79" fillId="0" borderId="10" applyNumberFormat="0" applyFill="0" applyBorder="0" applyAlignment="0" applyProtection="0">
      <alignment horizontal="center"/>
    </xf>
    <xf numFmtId="0" fontId="79" fillId="0" borderId="10" applyNumberFormat="0" applyFill="0" applyBorder="0" applyAlignment="0" applyProtection="0">
      <alignment horizontal="center"/>
    </xf>
    <xf numFmtId="0" fontId="79" fillId="0" borderId="10" applyNumberFormat="0" applyFill="0" applyBorder="0" applyAlignment="0" applyProtection="0">
      <alignment horizontal="center"/>
    </xf>
    <xf numFmtId="0" fontId="79" fillId="0" borderId="10" applyNumberFormat="0" applyFill="0" applyBorder="0" applyAlignment="0" applyProtection="0">
      <alignment horizontal="center"/>
    </xf>
    <xf numFmtId="0" fontId="80" fillId="0" borderId="25">
      <alignment horizontal="center"/>
    </xf>
    <xf numFmtId="239" fontId="81" fillId="0" borderId="0"/>
    <xf numFmtId="240" fontId="8" fillId="0" borderId="0"/>
    <xf numFmtId="240" fontId="8" fillId="0" borderId="0"/>
    <xf numFmtId="240" fontId="8" fillId="0" borderId="0"/>
    <xf numFmtId="240" fontId="8" fillId="0" borderId="0"/>
    <xf numFmtId="240" fontId="8" fillId="0" borderId="0"/>
    <xf numFmtId="240" fontId="8" fillId="0" borderId="0"/>
    <xf numFmtId="240" fontId="8" fillId="0" borderId="0"/>
    <xf numFmtId="240" fontId="8" fillId="0" borderId="0"/>
    <xf numFmtId="240" fontId="8" fillId="0" borderId="0"/>
    <xf numFmtId="240" fontId="8" fillId="0" borderId="0"/>
    <xf numFmtId="240" fontId="8" fillId="0" borderId="0"/>
    <xf numFmtId="240" fontId="8" fillId="0" borderId="0"/>
    <xf numFmtId="240" fontId="8" fillId="0" borderId="0"/>
    <xf numFmtId="240" fontId="8" fillId="0" borderId="0"/>
    <xf numFmtId="40" fontId="8" fillId="0" borderId="0"/>
    <xf numFmtId="40" fontId="8" fillId="0" borderId="0"/>
    <xf numFmtId="37" fontId="82" fillId="0" borderId="0" applyFont="0" applyFill="0" applyBorder="0" applyAlignment="0" applyProtection="0"/>
    <xf numFmtId="37" fontId="82" fillId="0" borderId="0" applyFont="0" applyFill="0" applyBorder="0" applyAlignment="0" applyProtection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210" fontId="27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50" fillId="0" borderId="6"/>
    <xf numFmtId="41" fontId="50" fillId="0" borderId="6"/>
    <xf numFmtId="0" fontId="8" fillId="0" borderId="0" applyFont="0" applyFill="0" applyBorder="0" applyAlignment="0" applyProtection="0"/>
    <xf numFmtId="235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" fillId="0" borderId="6"/>
    <xf numFmtId="0" fontId="8" fillId="0" borderId="6"/>
    <xf numFmtId="0" fontId="8" fillId="0" borderId="6"/>
    <xf numFmtId="0" fontId="8" fillId="0" borderId="6"/>
    <xf numFmtId="241" fontId="8" fillId="0" borderId="0"/>
    <xf numFmtId="0" fontId="18" fillId="0" borderId="0" applyFont="0" applyFill="0" applyBorder="0" applyAlignment="0" applyProtection="0">
      <alignment horizontal="right"/>
    </xf>
    <xf numFmtId="242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8" fillId="0" borderId="0" applyFont="0" applyFill="0" applyBorder="0" applyProtection="0">
      <alignment horizontal="right"/>
    </xf>
    <xf numFmtId="40" fontId="8" fillId="0" borderId="0" applyFont="0" applyFill="0" applyBorder="0" applyProtection="0">
      <alignment horizontal="right"/>
    </xf>
    <xf numFmtId="37" fontId="9" fillId="0" borderId="0" applyFill="0" applyBorder="0" applyAlignment="0" applyProtection="0"/>
    <xf numFmtId="43" fontId="38" fillId="0" borderId="0"/>
    <xf numFmtId="3" fontId="8" fillId="0" borderId="0"/>
    <xf numFmtId="0" fontId="85" fillId="0" borderId="0"/>
    <xf numFmtId="0" fontId="49" fillId="0" borderId="0"/>
    <xf numFmtId="3" fontId="8" fillId="0" borderId="0"/>
    <xf numFmtId="3" fontId="8" fillId="0" borderId="0"/>
    <xf numFmtId="3" fontId="8" fillId="0" borderId="0"/>
    <xf numFmtId="3" fontId="8" fillId="0" borderId="0"/>
    <xf numFmtId="3" fontId="8" fillId="0" borderId="0"/>
    <xf numFmtId="3" fontId="8" fillId="0" borderId="0"/>
    <xf numFmtId="3" fontId="8" fillId="0" borderId="0"/>
    <xf numFmtId="3" fontId="8" fillId="0" borderId="0"/>
    <xf numFmtId="3" fontId="8" fillId="0" borderId="0"/>
    <xf numFmtId="38" fontId="71" fillId="0" borderId="0" applyFont="0" applyFill="0" applyBorder="0" applyAlignment="0" applyProtection="0"/>
    <xf numFmtId="3" fontId="8" fillId="0" borderId="0"/>
    <xf numFmtId="3" fontId="8" fillId="0" borderId="0"/>
    <xf numFmtId="3" fontId="8" fillId="0" borderId="0"/>
    <xf numFmtId="3" fontId="8" fillId="0" borderId="0"/>
    <xf numFmtId="3" fontId="8" fillId="0" borderId="0"/>
    <xf numFmtId="3" fontId="8" fillId="0" borderId="0"/>
    <xf numFmtId="3" fontId="8" fillId="0" borderId="0"/>
    <xf numFmtId="38" fontId="71" fillId="0" borderId="0" applyFont="0" applyFill="0" applyBorder="0" applyAlignment="0" applyProtection="0"/>
    <xf numFmtId="0" fontId="86" fillId="0" borderId="0"/>
    <xf numFmtId="0" fontId="87" fillId="0" borderId="0"/>
    <xf numFmtId="3" fontId="88" fillId="0" borderId="0">
      <alignment horizontal="center"/>
    </xf>
    <xf numFmtId="3" fontId="89" fillId="0" borderId="0">
      <alignment horizontal="left"/>
    </xf>
    <xf numFmtId="3" fontId="90" fillId="0" borderId="0">
      <alignment horizontal="left"/>
    </xf>
    <xf numFmtId="3" fontId="91" fillId="0" borderId="2" applyNumberFormat="0" applyProtection="0"/>
    <xf numFmtId="3" fontId="92" fillId="0" borderId="2" applyNumberFormat="0" applyProtection="0"/>
    <xf numFmtId="0" fontId="93" fillId="0" borderId="0" applyNumberFormat="0" applyAlignment="0">
      <alignment horizontal="left"/>
    </xf>
    <xf numFmtId="5" fontId="82" fillId="0" borderId="0" applyFont="0" applyFill="0" applyBorder="0" applyAlignment="0" applyProtection="0"/>
    <xf numFmtId="5" fontId="82" fillId="0" borderId="0" applyFont="0" applyFill="0" applyBorder="0" applyAlignment="0" applyProtection="0"/>
    <xf numFmtId="5" fontId="13" fillId="0" borderId="0" applyFont="0" applyFill="0" applyBorder="0" applyAlignment="0" applyProtection="0">
      <alignment horizontal="center"/>
    </xf>
    <xf numFmtId="44" fontId="46" fillId="0" borderId="0" applyFont="0" applyFill="0" applyBorder="0" applyAlignment="0" applyProtection="0"/>
    <xf numFmtId="42" fontId="46" fillId="0" borderId="0" applyFont="0" applyFill="0" applyBorder="0" applyAlignment="0" applyProtection="0"/>
    <xf numFmtId="42" fontId="8" fillId="0" borderId="0">
      <alignment horizontal="right"/>
    </xf>
    <xf numFmtId="42" fontId="8" fillId="0" borderId="0">
      <alignment horizontal="right"/>
    </xf>
    <xf numFmtId="42" fontId="5" fillId="0" borderId="0" applyFont="0" applyFill="0" applyBorder="0" applyAlignment="0" applyProtection="0"/>
    <xf numFmtId="0" fontId="50" fillId="0" borderId="6"/>
    <xf numFmtId="0" fontId="50" fillId="0" borderId="6"/>
    <xf numFmtId="0" fontId="8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8" fillId="0" borderId="0" applyFont="0" applyFill="0" applyBorder="0" applyAlignment="0" applyProtection="0"/>
    <xf numFmtId="243" fontId="8" fillId="0" borderId="0" applyFont="0" applyFill="0" applyBorder="0" applyAlignment="0" applyProtection="0"/>
    <xf numFmtId="243" fontId="8" fillId="0" borderId="0" applyFont="0" applyFill="0" applyBorder="0" applyAlignment="0" applyProtection="0"/>
    <xf numFmtId="8" fontId="38" fillId="0" borderId="0" applyBorder="0"/>
    <xf numFmtId="44" fontId="50" fillId="0" borderId="6"/>
    <xf numFmtId="44" fontId="50" fillId="0" borderId="6"/>
    <xf numFmtId="8" fontId="38" fillId="0" borderId="0" applyBorder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5" fontId="9" fillId="0" borderId="0" applyFill="0" applyBorder="0" applyAlignment="0" applyProtection="0"/>
    <xf numFmtId="244" fontId="94" fillId="0" borderId="0">
      <protection locked="0"/>
    </xf>
    <xf numFmtId="245" fontId="71" fillId="0" borderId="0" applyFont="0" applyFill="0" applyAlignment="0" applyProtection="0"/>
    <xf numFmtId="175" fontId="8" fillId="0" borderId="0"/>
    <xf numFmtId="175" fontId="8" fillId="0" borderId="0"/>
    <xf numFmtId="0" fontId="69" fillId="0" borderId="0" applyFont="0" applyFill="0" applyAlignment="0">
      <alignment horizontal="left" vertical="top" wrapText="1"/>
    </xf>
    <xf numFmtId="0" fontId="95" fillId="0" borderId="0"/>
    <xf numFmtId="0" fontId="95" fillId="0" borderId="0"/>
    <xf numFmtId="0" fontId="69" fillId="0" borderId="0" applyFont="0" applyFill="0" applyAlignment="0">
      <alignment horizontal="left" vertical="top" wrapText="1"/>
    </xf>
    <xf numFmtId="0" fontId="69" fillId="0" borderId="0" applyFont="0" applyFill="0" applyAlignment="0">
      <alignment horizontal="left" vertical="top" wrapText="1"/>
    </xf>
    <xf numFmtId="0" fontId="69" fillId="0" borderId="0" applyFont="0" applyFill="0" applyAlignment="0">
      <alignment horizontal="left" vertical="top" wrapText="1"/>
    </xf>
    <xf numFmtId="0" fontId="69" fillId="0" borderId="0" applyFont="0" applyFill="0" applyAlignment="0">
      <alignment horizontal="left" vertical="top" wrapText="1"/>
    </xf>
    <xf numFmtId="210" fontId="95" fillId="0" borderId="0"/>
    <xf numFmtId="0" fontId="69" fillId="0" borderId="0" applyFont="0" applyFill="0" applyAlignment="0">
      <alignment horizontal="left" vertical="top" wrapText="1"/>
    </xf>
    <xf numFmtId="246" fontId="14" fillId="2" borderId="8">
      <alignment horizontal="right"/>
    </xf>
    <xf numFmtId="246" fontId="14" fillId="2" borderId="8">
      <alignment horizontal="right"/>
    </xf>
    <xf numFmtId="247" fontId="8" fillId="2" borderId="8">
      <alignment horizontal="right"/>
    </xf>
    <xf numFmtId="247" fontId="8" fillId="2" borderId="8">
      <alignment horizontal="right"/>
    </xf>
    <xf numFmtId="211" fontId="8" fillId="2" borderId="8">
      <alignment horizontal="right"/>
    </xf>
    <xf numFmtId="211" fontId="8" fillId="2" borderId="8">
      <alignment horizontal="right"/>
    </xf>
    <xf numFmtId="0" fontId="8" fillId="2" borderId="8">
      <alignment horizontal="right"/>
    </xf>
    <xf numFmtId="0" fontId="8" fillId="2" borderId="8">
      <alignment horizontal="right"/>
    </xf>
    <xf numFmtId="176" fontId="46" fillId="2" borderId="8">
      <alignment horizontal="right"/>
    </xf>
    <xf numFmtId="176" fontId="46" fillId="2" borderId="8">
      <alignment horizontal="right"/>
    </xf>
    <xf numFmtId="176" fontId="8" fillId="2" borderId="8">
      <alignment horizontal="right"/>
    </xf>
    <xf numFmtId="176" fontId="8" fillId="2" borderId="8">
      <alignment horizontal="right"/>
    </xf>
    <xf numFmtId="0" fontId="96" fillId="2" borderId="8">
      <alignment horizontal="right"/>
    </xf>
    <xf numFmtId="0" fontId="96" fillId="2" borderId="8">
      <alignment horizontal="right"/>
    </xf>
    <xf numFmtId="248" fontId="14" fillId="2" borderId="8">
      <alignment horizontal="right"/>
    </xf>
    <xf numFmtId="248" fontId="14" fillId="2" borderId="8">
      <alignment horizontal="right"/>
    </xf>
    <xf numFmtId="229" fontId="8" fillId="2" borderId="8">
      <alignment horizontal="right"/>
    </xf>
    <xf numFmtId="229" fontId="8" fillId="2" borderId="8">
      <alignment horizontal="right"/>
    </xf>
    <xf numFmtId="249" fontId="46" fillId="2" borderId="8">
      <alignment horizontal="right"/>
    </xf>
    <xf numFmtId="249" fontId="46" fillId="2" borderId="8">
      <alignment horizontal="right"/>
    </xf>
    <xf numFmtId="249" fontId="8" fillId="2" borderId="8">
      <alignment horizontal="right"/>
    </xf>
    <xf numFmtId="249" fontId="8" fillId="2" borderId="8">
      <alignment horizontal="right"/>
    </xf>
    <xf numFmtId="0" fontId="97" fillId="0" borderId="0">
      <alignment horizontal="right"/>
    </xf>
    <xf numFmtId="0" fontId="18" fillId="0" borderId="0" applyNumberFormat="0">
      <alignment horizontal="right"/>
    </xf>
    <xf numFmtId="37" fontId="80" fillId="0" borderId="0" applyNumberFormat="0" applyFont="0" applyFill="0" applyAlignment="0">
      <alignment horizontal="center"/>
    </xf>
    <xf numFmtId="17" fontId="14" fillId="0" borderId="0"/>
    <xf numFmtId="14" fontId="14" fillId="0" borderId="0" applyFont="0"/>
    <xf numFmtId="14" fontId="8" fillId="0" borderId="0" applyFill="0" applyBorder="0" applyAlignment="0" applyProtection="0"/>
    <xf numFmtId="14" fontId="8" fillId="0" borderId="0" applyFill="0" applyBorder="0" applyAlignment="0" applyProtection="0"/>
    <xf numFmtId="17" fontId="8" fillId="0" borderId="0" applyFill="0" applyBorder="0" applyAlignment="0" applyProtection="0"/>
    <xf numFmtId="17" fontId="8" fillId="0" borderId="0" applyFill="0" applyBorder="0" applyAlignment="0" applyProtection="0"/>
    <xf numFmtId="0" fontId="8" fillId="0" borderId="0" applyFont="0" applyFill="0" applyBorder="0" applyProtection="0"/>
    <xf numFmtId="0" fontId="8" fillId="0" borderId="0" applyFont="0" applyFill="0" applyBorder="0" applyProtection="0"/>
    <xf numFmtId="250" fontId="5" fillId="0" borderId="0" applyFont="0" applyFill="0" applyBorder="0" applyAlignment="0" applyProtection="0"/>
    <xf numFmtId="165" fontId="8" fillId="0" borderId="0">
      <alignment horizontal="right"/>
    </xf>
    <xf numFmtId="165" fontId="8" fillId="0" borderId="0">
      <alignment horizontal="right"/>
    </xf>
    <xf numFmtId="14" fontId="98" fillId="0" borderId="0" applyFill="0" applyBorder="0" applyAlignment="0"/>
    <xf numFmtId="251" fontId="99" fillId="0" borderId="0">
      <protection locked="0"/>
    </xf>
    <xf numFmtId="252" fontId="5" fillId="0" borderId="7">
      <alignment horizontal="center"/>
      <protection locked="0"/>
    </xf>
    <xf numFmtId="252" fontId="5" fillId="0" borderId="7">
      <alignment horizontal="center"/>
      <protection locked="0"/>
    </xf>
    <xf numFmtId="0" fontId="8" fillId="0" borderId="0">
      <alignment horizontal="right"/>
    </xf>
    <xf numFmtId="0" fontId="8" fillId="0" borderId="0">
      <alignment horizontal="right"/>
    </xf>
    <xf numFmtId="253" fontId="9" fillId="0" borderId="0">
      <alignment horizontal="right"/>
    </xf>
    <xf numFmtId="38" fontId="27" fillId="0" borderId="26">
      <alignment vertical="center"/>
    </xf>
    <xf numFmtId="38" fontId="100" fillId="0" borderId="0"/>
    <xf numFmtId="37" fontId="62" fillId="0" borderId="27"/>
    <xf numFmtId="37" fontId="62" fillId="0" borderId="27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1" fillId="0" borderId="0">
      <protection locked="0"/>
    </xf>
    <xf numFmtId="0" fontId="102" fillId="33" borderId="28">
      <alignment horizontal="center" shrinkToFit="1"/>
    </xf>
    <xf numFmtId="3" fontId="103" fillId="0" borderId="0">
      <alignment horizontal="left"/>
    </xf>
    <xf numFmtId="5" fontId="104" fillId="0" borderId="0"/>
    <xf numFmtId="0" fontId="9" fillId="0" borderId="0"/>
    <xf numFmtId="249" fontId="105" fillId="0" borderId="0" applyFont="0" applyFill="0" applyBorder="0" applyAlignment="0" applyProtection="0"/>
    <xf numFmtId="4" fontId="26" fillId="0" borderId="0" applyFont="0" applyFill="0" applyBorder="0" applyAlignment="0" applyProtection="0"/>
    <xf numFmtId="0" fontId="18" fillId="0" borderId="29" applyNumberFormat="0" applyFont="0" applyFill="0" applyAlignment="0" applyProtection="0"/>
    <xf numFmtId="0" fontId="38" fillId="0" borderId="30" applyNumberFormat="0" applyFont="0" applyFill="0" applyAlignment="0" applyProtection="0"/>
    <xf numFmtId="42" fontId="106" fillId="0" borderId="0" applyFill="0" applyBorder="0" applyAlignment="0" applyProtection="0"/>
    <xf numFmtId="254" fontId="107" fillId="34" borderId="31">
      <alignment horizontal="left" vertical="top" wrapText="1"/>
      <protection locked="0"/>
    </xf>
    <xf numFmtId="0" fontId="6" fillId="0" borderId="0"/>
    <xf numFmtId="0" fontId="108" fillId="0" borderId="0">
      <protection locked="0"/>
    </xf>
    <xf numFmtId="0" fontId="108" fillId="0" borderId="0">
      <protection locked="0"/>
    </xf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109" fillId="0" borderId="0" applyNumberFormat="0" applyAlignment="0">
      <alignment horizontal="left"/>
    </xf>
    <xf numFmtId="255" fontId="14" fillId="0" borderId="0"/>
    <xf numFmtId="256" fontId="14" fillId="0" borderId="0"/>
    <xf numFmtId="257" fontId="14" fillId="0" borderId="0"/>
    <xf numFmtId="258" fontId="14" fillId="0" borderId="0"/>
    <xf numFmtId="259" fontId="14" fillId="0" borderId="0"/>
    <xf numFmtId="260" fontId="14" fillId="0" borderId="0"/>
    <xf numFmtId="0" fontId="110" fillId="0" borderId="0">
      <alignment horizontal="centerContinuous"/>
    </xf>
    <xf numFmtId="0" fontId="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8" fillId="0" borderId="0" applyFont="0" applyFill="0" applyBorder="0" applyAlignment="0" applyProtection="0"/>
    <xf numFmtId="261" fontId="8" fillId="0" borderId="0" applyFont="0" applyFill="0" applyBorder="0" applyAlignment="0" applyProtection="0"/>
    <xf numFmtId="0" fontId="8" fillId="0" borderId="32" applyNumberFormat="0" applyFont="0" applyFill="0" applyAlignment="0" applyProtection="0"/>
    <xf numFmtId="0" fontId="8" fillId="0" borderId="32" applyNumberFormat="0" applyFont="0" applyFill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5" fillId="0" borderId="0" applyProtection="0"/>
    <xf numFmtId="0" fontId="101" fillId="0" borderId="0">
      <protection locked="0"/>
    </xf>
    <xf numFmtId="0" fontId="6" fillId="0" borderId="0" applyProtection="0"/>
    <xf numFmtId="0" fontId="101" fillId="0" borderId="0">
      <protection locked="0"/>
    </xf>
    <xf numFmtId="0" fontId="112" fillId="0" borderId="0" applyProtection="0"/>
    <xf numFmtId="0" fontId="101" fillId="0" borderId="0">
      <protection locked="0"/>
    </xf>
    <xf numFmtId="0" fontId="26" fillId="0" borderId="0" applyProtection="0"/>
    <xf numFmtId="0" fontId="101" fillId="0" borderId="0">
      <protection locked="0"/>
    </xf>
    <xf numFmtId="0" fontId="16" fillId="0" borderId="0" applyProtection="0"/>
    <xf numFmtId="0" fontId="101" fillId="0" borderId="0">
      <protection locked="0"/>
    </xf>
    <xf numFmtId="0" fontId="9" fillId="0" borderId="0" applyProtection="0"/>
    <xf numFmtId="0" fontId="101" fillId="0" borderId="0">
      <protection locked="0"/>
    </xf>
    <xf numFmtId="0" fontId="113" fillId="0" borderId="0" applyProtection="0"/>
    <xf numFmtId="0" fontId="101" fillId="0" borderId="0">
      <protection locked="0"/>
    </xf>
    <xf numFmtId="0" fontId="101" fillId="0" borderId="0">
      <protection locked="0"/>
    </xf>
    <xf numFmtId="6" fontId="71" fillId="0" borderId="0"/>
    <xf numFmtId="0" fontId="101" fillId="0" borderId="0">
      <protection locked="0"/>
    </xf>
    <xf numFmtId="262" fontId="94" fillId="0" borderId="0">
      <protection locked="0"/>
    </xf>
    <xf numFmtId="2" fontId="71" fillId="0" borderId="0" applyFont="0" applyFill="0" applyBorder="0" applyAlignment="0" applyProtection="0"/>
    <xf numFmtId="0" fontId="114" fillId="0" borderId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38" fontId="14" fillId="0" borderId="0" applyFill="0" applyBorder="0" applyAlignment="0" applyProtection="0"/>
    <xf numFmtId="14" fontId="117" fillId="0" borderId="0">
      <alignment horizontal="right"/>
    </xf>
    <xf numFmtId="256" fontId="14" fillId="0" borderId="33"/>
    <xf numFmtId="197" fontId="14" fillId="2" borderId="8">
      <alignment horizontal="right"/>
    </xf>
    <xf numFmtId="197" fontId="14" fillId="2" borderId="8">
      <alignment horizontal="right"/>
    </xf>
    <xf numFmtId="263" fontId="8" fillId="2" borderId="8">
      <alignment horizontal="right"/>
    </xf>
    <xf numFmtId="263" fontId="8" fillId="2" borderId="8">
      <alignment horizontal="right"/>
    </xf>
    <xf numFmtId="0" fontId="8" fillId="2" borderId="8">
      <alignment horizontal="right"/>
    </xf>
    <xf numFmtId="0" fontId="8" fillId="2" borderId="8">
      <alignment horizontal="right"/>
    </xf>
    <xf numFmtId="264" fontId="46" fillId="2" borderId="8">
      <alignment horizontal="right"/>
    </xf>
    <xf numFmtId="264" fontId="46" fillId="2" borderId="8">
      <alignment horizontal="right"/>
    </xf>
    <xf numFmtId="264" fontId="8" fillId="2" borderId="8">
      <alignment horizontal="right"/>
    </xf>
    <xf numFmtId="264" fontId="8" fillId="2" borderId="8">
      <alignment horizontal="right"/>
    </xf>
    <xf numFmtId="219" fontId="8" fillId="2" borderId="8">
      <alignment horizontal="right"/>
    </xf>
    <xf numFmtId="219" fontId="8" fillId="2" borderId="8">
      <alignment horizontal="right"/>
    </xf>
    <xf numFmtId="265" fontId="46" fillId="2" borderId="8">
      <alignment horizontal="right"/>
    </xf>
    <xf numFmtId="265" fontId="46" fillId="2" borderId="8">
      <alignment horizontal="right"/>
    </xf>
    <xf numFmtId="265" fontId="8" fillId="2" borderId="8">
      <alignment horizontal="right"/>
    </xf>
    <xf numFmtId="265" fontId="8" fillId="2" borderId="8">
      <alignment horizontal="right"/>
    </xf>
    <xf numFmtId="209" fontId="8" fillId="2" borderId="8">
      <alignment horizontal="right"/>
    </xf>
    <xf numFmtId="209" fontId="8" fillId="2" borderId="8">
      <alignment horizontal="right"/>
    </xf>
    <xf numFmtId="2" fontId="82" fillId="0" borderId="0">
      <alignment horizontal="left"/>
    </xf>
    <xf numFmtId="2" fontId="82" fillId="0" borderId="0">
      <alignment horizontal="left"/>
    </xf>
    <xf numFmtId="266" fontId="118" fillId="0" borderId="0"/>
    <xf numFmtId="0" fontId="8" fillId="0" borderId="0" applyFont="0" applyFill="0" applyBorder="0" applyProtection="0">
      <alignment horizontal="center" wrapText="1"/>
    </xf>
    <xf numFmtId="0" fontId="8" fillId="0" borderId="0" applyFont="0" applyFill="0" applyBorder="0" applyProtection="0">
      <alignment horizontal="center" wrapText="1"/>
    </xf>
    <xf numFmtId="1" fontId="8" fillId="0" borderId="0" applyFont="0" applyFill="0" applyBorder="0" applyAlignment="0"/>
    <xf numFmtId="0" fontId="119" fillId="0" borderId="0" applyNumberFormat="0" applyFill="0" applyBorder="0" applyAlignment="0" applyProtection="0">
      <alignment vertical="top"/>
      <protection locked="0"/>
    </xf>
    <xf numFmtId="0" fontId="26" fillId="35" borderId="0" applyNumberFormat="0" applyFont="0" applyBorder="0" applyAlignment="0" applyProtection="0"/>
    <xf numFmtId="0" fontId="120" fillId="11" borderId="0" applyNumberFormat="0" applyBorder="0" applyAlignment="0" applyProtection="0"/>
    <xf numFmtId="38" fontId="6" fillId="2" borderId="0" applyNumberFormat="0" applyBorder="0" applyAlignment="0" applyProtection="0"/>
    <xf numFmtId="252" fontId="35" fillId="0" borderId="7" applyFill="0" applyBorder="0">
      <alignment horizontal="center"/>
    </xf>
    <xf numFmtId="252" fontId="35" fillId="0" borderId="7" applyFill="0" applyBorder="0">
      <alignment horizontal="center"/>
    </xf>
    <xf numFmtId="252" fontId="5" fillId="0" borderId="7" applyFill="0" applyBorder="0">
      <alignment horizontal="center"/>
    </xf>
    <xf numFmtId="252" fontId="5" fillId="0" borderId="7" applyFill="0" applyBorder="0">
      <alignment horizontal="center"/>
    </xf>
    <xf numFmtId="0" fontId="121" fillId="0" borderId="10" applyFill="0" applyProtection="0">
      <alignment horizontal="centerContinuous"/>
    </xf>
    <xf numFmtId="0" fontId="121" fillId="0" borderId="10" applyFill="0" applyProtection="0">
      <alignment horizontal="centerContinuous"/>
    </xf>
    <xf numFmtId="0" fontId="121" fillId="0" borderId="10" applyFill="0" applyProtection="0">
      <alignment horizontal="centerContinuous"/>
    </xf>
    <xf numFmtId="0" fontId="121" fillId="0" borderId="10" applyFill="0" applyProtection="0">
      <alignment horizontal="centerContinuous"/>
    </xf>
    <xf numFmtId="0" fontId="121" fillId="0" borderId="10" applyFill="0" applyProtection="0">
      <alignment horizontal="centerContinuous"/>
    </xf>
    <xf numFmtId="0" fontId="121" fillId="0" borderId="10" applyFill="0" applyProtection="0">
      <alignment horizontal="centerContinuous"/>
    </xf>
    <xf numFmtId="183" fontId="8" fillId="31" borderId="34" applyNumberFormat="0" applyFont="0" applyBorder="0" applyAlignment="0" applyProtection="0"/>
    <xf numFmtId="183" fontId="8" fillId="31" borderId="34" applyNumberFormat="0" applyFont="0" applyBorder="0" applyAlignment="0" applyProtection="0"/>
    <xf numFmtId="183" fontId="8" fillId="31" borderId="34" applyNumberFormat="0" applyFont="0" applyBorder="0" applyAlignment="0" applyProtection="0"/>
    <xf numFmtId="183" fontId="8" fillId="31" borderId="34" applyNumberFormat="0" applyFont="0" applyBorder="0" applyAlignment="0" applyProtection="0"/>
    <xf numFmtId="180" fontId="122" fillId="31" borderId="0" applyNumberFormat="0" applyFont="0" applyAlignment="0"/>
    <xf numFmtId="3" fontId="121" fillId="0" borderId="0" applyNumberFormat="0" applyProtection="0"/>
    <xf numFmtId="0" fontId="121" fillId="0" borderId="17" applyNumberFormat="0" applyFill="0" applyAlignment="0"/>
    <xf numFmtId="0" fontId="50" fillId="0" borderId="0">
      <alignment horizontal="centerContinuous"/>
    </xf>
    <xf numFmtId="0" fontId="123" fillId="0" borderId="0" applyProtection="0">
      <alignment horizontal="right" vertical="top"/>
    </xf>
    <xf numFmtId="37" fontId="124" fillId="2" borderId="5" applyFill="0">
      <alignment vertical="center"/>
    </xf>
    <xf numFmtId="3" fontId="121" fillId="0" borderId="0" applyNumberFormat="0" applyProtection="0"/>
    <xf numFmtId="0" fontId="50" fillId="0" borderId="5" applyNumberFormat="0" applyAlignment="0" applyProtection="0">
      <alignment horizontal="left" vertical="center"/>
    </xf>
    <xf numFmtId="0" fontId="50" fillId="0" borderId="35">
      <alignment horizontal="left" vertical="center"/>
    </xf>
    <xf numFmtId="0" fontId="50" fillId="0" borderId="35">
      <alignment horizontal="left" vertical="center"/>
    </xf>
    <xf numFmtId="0" fontId="124" fillId="0" borderId="17" applyNumberFormat="0" applyFill="0">
      <alignment horizontal="centerContinuous" vertical="top"/>
    </xf>
    <xf numFmtId="0" fontId="125" fillId="28" borderId="36" applyNumberFormat="0" applyBorder="0">
      <alignment horizontal="left" vertical="center" indent="1"/>
    </xf>
    <xf numFmtId="0" fontId="126" fillId="0" borderId="0">
      <alignment horizontal="center"/>
    </xf>
    <xf numFmtId="14" fontId="39" fillId="36" borderId="17">
      <alignment horizontal="center" vertical="center" wrapText="1"/>
    </xf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9" fillId="0" borderId="0" applyProtection="0">
      <alignment horizontal="left"/>
    </xf>
    <xf numFmtId="0" fontId="130" fillId="0" borderId="0" applyNumberFormat="0" applyFill="0" applyBorder="0" applyAlignment="0" applyProtection="0"/>
    <xf numFmtId="0" fontId="121" fillId="0" borderId="2"/>
    <xf numFmtId="5" fontId="50" fillId="0" borderId="0">
      <alignment horizontal="left" vertical="center"/>
    </xf>
    <xf numFmtId="5" fontId="13" fillId="0" borderId="0">
      <alignment horizontal="left" vertical="center"/>
    </xf>
    <xf numFmtId="0" fontId="131" fillId="0" borderId="0"/>
    <xf numFmtId="37" fontId="132" fillId="0" borderId="0"/>
    <xf numFmtId="3" fontId="133" fillId="0" borderId="0"/>
    <xf numFmtId="0" fontId="8" fillId="0" borderId="0" applyNumberFormat="0" applyFill="0" applyBorder="0" applyProtection="0">
      <alignment wrapText="1"/>
    </xf>
    <xf numFmtId="0" fontId="8" fillId="0" borderId="0" applyNumberFormat="0" applyFill="0" applyBorder="0" applyProtection="0">
      <alignment wrapText="1"/>
    </xf>
    <xf numFmtId="0" fontId="8" fillId="0" borderId="0" applyNumberFormat="0" applyFill="0" applyBorder="0" applyProtection="0">
      <alignment horizontal="justify" vertical="top" wrapText="1"/>
    </xf>
    <xf numFmtId="0" fontId="8" fillId="0" borderId="0" applyNumberFormat="0" applyFill="0" applyBorder="0" applyProtection="0">
      <alignment horizontal="justify" vertical="top" wrapText="1"/>
    </xf>
    <xf numFmtId="3" fontId="65" fillId="0" borderId="0" applyNumberFormat="0" applyFill="0" applyBorder="0" applyAlignment="0" applyProtection="0"/>
    <xf numFmtId="0" fontId="8" fillId="0" borderId="30">
      <protection hidden="1"/>
    </xf>
    <xf numFmtId="0" fontId="8" fillId="0" borderId="30">
      <protection hidden="1"/>
    </xf>
    <xf numFmtId="267" fontId="134" fillId="0" borderId="0" applyFill="0" applyBorder="0" applyAlignment="0" applyProtection="0">
      <alignment horizontal="right"/>
    </xf>
    <xf numFmtId="176" fontId="135" fillId="0" borderId="0" applyFont="0" applyFill="0" applyBorder="0" applyAlignment="0" applyProtection="0">
      <alignment horizontal="right"/>
    </xf>
    <xf numFmtId="0" fontId="136" fillId="0" borderId="37" applyNumberFormat="0" applyFill="0" applyAlignment="0" applyProtection="0"/>
    <xf numFmtId="0" fontId="137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41" fontId="9" fillId="0" borderId="3" applyBorder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4" fontId="136" fillId="0" borderId="0"/>
    <xf numFmtId="10" fontId="6" fillId="37" borderId="34" applyNumberFormat="0" applyBorder="0" applyAlignment="0" applyProtection="0"/>
    <xf numFmtId="10" fontId="6" fillId="37" borderId="34" applyNumberFormat="0" applyBorder="0" applyAlignment="0" applyProtection="0"/>
    <xf numFmtId="37" fontId="107" fillId="38" borderId="0" applyNumberFormat="0" applyBorder="0" applyAlignment="0">
      <protection locked="0"/>
    </xf>
    <xf numFmtId="5" fontId="138" fillId="31" borderId="38" applyNumberFormat="0">
      <alignment horizontal="left" vertical="center"/>
      <protection locked="0"/>
    </xf>
    <xf numFmtId="5" fontId="138" fillId="31" borderId="38" applyNumberFormat="0">
      <alignment horizontal="left" vertical="center"/>
      <protection locked="0"/>
    </xf>
    <xf numFmtId="0" fontId="139" fillId="0" borderId="0" applyNumberFormat="0" applyFill="0" applyBorder="0" applyAlignment="0">
      <protection locked="0"/>
    </xf>
    <xf numFmtId="180" fontId="136" fillId="0" borderId="0" applyNumberFormat="0" applyBorder="0" applyAlignment="0" applyProtection="0"/>
    <xf numFmtId="38" fontId="136" fillId="0" borderId="0"/>
    <xf numFmtId="38" fontId="140" fillId="0" borderId="0"/>
    <xf numFmtId="40" fontId="5" fillId="0" borderId="0"/>
    <xf numFmtId="0" fontId="80" fillId="0" borderId="0" applyNumberFormat="0" applyFill="0" applyBorder="0" applyAlignment="0" applyProtection="0"/>
    <xf numFmtId="0" fontId="39" fillId="0" borderId="0"/>
    <xf numFmtId="268" fontId="27" fillId="0" borderId="0" applyFont="0" applyFill="0" applyBorder="0" applyAlignment="0" applyProtection="0"/>
    <xf numFmtId="269" fontId="27" fillId="0" borderId="0" applyFont="0" applyFill="0" applyBorder="0" applyAlignment="0" applyProtection="0"/>
    <xf numFmtId="38" fontId="16" fillId="0" borderId="0"/>
    <xf numFmtId="38" fontId="141" fillId="0" borderId="0"/>
    <xf numFmtId="38" fontId="63" fillId="0" borderId="0"/>
    <xf numFmtId="38" fontId="113" fillId="0" borderId="0"/>
    <xf numFmtId="0" fontId="142" fillId="0" borderId="0"/>
    <xf numFmtId="0" fontId="5" fillId="0" borderId="0">
      <alignment horizontal="left"/>
    </xf>
    <xf numFmtId="0" fontId="102" fillId="39" borderId="28">
      <alignment horizontal="center" vertical="center" shrinkToFit="1"/>
    </xf>
    <xf numFmtId="0" fontId="102" fillId="39" borderId="28">
      <alignment horizontal="center" vertical="center" shrinkToFit="1"/>
    </xf>
    <xf numFmtId="0" fontId="143" fillId="0" borderId="0"/>
    <xf numFmtId="37" fontId="144" fillId="0" borderId="39" applyNumberFormat="0" applyFont="0" applyFill="0" applyAlignment="0" applyProtection="0">
      <alignment horizontal="center" vertical="center"/>
    </xf>
    <xf numFmtId="37" fontId="145" fillId="0" borderId="0" applyNumberForma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146" fillId="0" borderId="40" applyNumberFormat="0" applyFill="0" applyAlignment="0" applyProtection="0"/>
    <xf numFmtId="180" fontId="8" fillId="0" borderId="0" applyNumberFormat="0" applyFont="0" applyFill="0" applyBorder="0" applyAlignment="0"/>
    <xf numFmtId="180" fontId="8" fillId="0" borderId="0" applyNumberFormat="0" applyFont="0" applyFill="0" applyBorder="0" applyAlignment="0"/>
    <xf numFmtId="198" fontId="14" fillId="0" borderId="0">
      <alignment horizontal="right"/>
    </xf>
    <xf numFmtId="270" fontId="14" fillId="0" borderId="0">
      <alignment horizontal="right"/>
    </xf>
    <xf numFmtId="255" fontId="8" fillId="0" borderId="0">
      <alignment horizontal="right"/>
    </xf>
    <xf numFmtId="255" fontId="8" fillId="0" borderId="0">
      <alignment horizontal="right"/>
    </xf>
    <xf numFmtId="164" fontId="147" fillId="0" borderId="0">
      <alignment horizontal="right"/>
    </xf>
    <xf numFmtId="0" fontId="147" fillId="0" borderId="0">
      <alignment horizontal="right"/>
    </xf>
    <xf numFmtId="249" fontId="8" fillId="0" borderId="0">
      <alignment horizontal="right"/>
    </xf>
    <xf numFmtId="249" fontId="8" fillId="0" borderId="0">
      <alignment horizontal="right"/>
    </xf>
    <xf numFmtId="237" fontId="8" fillId="0" borderId="0">
      <alignment horizontal="right"/>
    </xf>
    <xf numFmtId="237" fontId="8" fillId="0" borderId="0">
      <alignment horizontal="right"/>
    </xf>
    <xf numFmtId="234" fontId="147" fillId="0" borderId="0">
      <alignment horizontal="right"/>
    </xf>
    <xf numFmtId="214" fontId="8" fillId="0" borderId="0">
      <alignment horizontal="right"/>
    </xf>
    <xf numFmtId="214" fontId="8" fillId="0" borderId="0">
      <alignment horizontal="right"/>
    </xf>
    <xf numFmtId="234" fontId="8" fillId="0" borderId="0">
      <alignment horizontal="right"/>
    </xf>
    <xf numFmtId="234" fontId="8" fillId="0" borderId="0">
      <alignment horizontal="right"/>
    </xf>
    <xf numFmtId="271" fontId="18" fillId="0" borderId="0" applyFill="0" applyBorder="0" applyAlignment="0" applyProtection="0">
      <alignment horizontal="right"/>
    </xf>
    <xf numFmtId="272" fontId="5" fillId="0" borderId="0"/>
    <xf numFmtId="273" fontId="8" fillId="0" borderId="0" applyFont="0" applyFill="0" applyBorder="0" applyAlignment="0" applyProtection="0"/>
    <xf numFmtId="27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212" fontId="8" fillId="0" borderId="0" applyFont="0" applyFill="0" applyBorder="0" applyAlignment="0" applyProtection="0"/>
    <xf numFmtId="212" fontId="8" fillId="0" borderId="0" applyFont="0" applyFill="0" applyBorder="0" applyAlignment="0" applyProtection="0"/>
    <xf numFmtId="275" fontId="8" fillId="0" borderId="0" applyFont="0" applyFill="0" applyBorder="0" applyAlignment="0" applyProtection="0"/>
    <xf numFmtId="275" fontId="8" fillId="0" borderId="0" applyFont="0" applyFill="0" applyBorder="0" applyAlignment="0" applyProtection="0"/>
    <xf numFmtId="0" fontId="8" fillId="28" borderId="41">
      <alignment horizontal="left" vertical="top" indent="2"/>
    </xf>
    <xf numFmtId="0" fontId="8" fillId="28" borderId="41">
      <alignment horizontal="left" vertical="top" indent="2"/>
    </xf>
    <xf numFmtId="276" fontId="8" fillId="0" borderId="0" applyFont="0" applyFill="0" applyBorder="0" applyAlignment="0" applyProtection="0"/>
    <xf numFmtId="276" fontId="8" fillId="0" borderId="0" applyFont="0" applyFill="0" applyBorder="0" applyAlignment="0" applyProtection="0"/>
    <xf numFmtId="195" fontId="38" fillId="0" borderId="0" applyFont="0" applyFill="0" applyBorder="0" applyAlignment="0" applyProtection="0"/>
    <xf numFmtId="277" fontId="8" fillId="0" borderId="0" applyFont="0" applyFill="0" applyBorder="0" applyAlignment="0" applyProtection="0"/>
    <xf numFmtId="277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78" fontId="14" fillId="0" borderId="0">
      <alignment horizontal="right"/>
    </xf>
    <xf numFmtId="279" fontId="14" fillId="0" borderId="0">
      <alignment horizontal="right"/>
    </xf>
    <xf numFmtId="280" fontId="8" fillId="0" borderId="0" applyFont="0" applyFill="0" applyBorder="0" applyAlignment="0" applyProtection="0"/>
    <xf numFmtId="281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01" fillId="0" borderId="0">
      <protection locked="0"/>
    </xf>
    <xf numFmtId="1" fontId="148" fillId="0" borderId="0">
      <alignment horizontal="right"/>
    </xf>
    <xf numFmtId="282" fontId="8" fillId="0" borderId="0" applyFont="0" applyFill="0" applyBorder="0" applyAlignment="0" applyProtection="0"/>
    <xf numFmtId="283" fontId="9" fillId="0" borderId="0" applyFont="0" applyFill="0" applyBorder="0" applyAlignment="0" applyProtection="0"/>
    <xf numFmtId="284" fontId="9" fillId="0" borderId="0" applyFont="0" applyFill="0" applyBorder="0" applyAlignment="0" applyProtection="0"/>
    <xf numFmtId="285" fontId="8" fillId="0" borderId="0" applyFont="0" applyFill="0" applyBorder="0" applyAlignment="0" applyProtection="0"/>
    <xf numFmtId="286" fontId="8" fillId="0" borderId="0" applyFont="0" applyFill="0" applyBorder="0" applyAlignment="0" applyProtection="0"/>
    <xf numFmtId="286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285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0" fontId="52" fillId="0" borderId="0" applyFont="0" applyFill="0" applyBorder="0" applyAlignment="0" applyProtection="0"/>
    <xf numFmtId="287" fontId="8" fillId="0" borderId="0" applyFont="0" applyFill="0" applyBorder="0" applyAlignment="0" applyProtection="0"/>
    <xf numFmtId="287" fontId="8" fillId="0" borderId="0" applyFont="0" applyFill="0" applyBorder="0" applyAlignment="0" applyProtection="0"/>
    <xf numFmtId="253" fontId="8" fillId="0" borderId="0" applyFont="0" applyFill="0" applyBorder="0" applyAlignment="0" applyProtection="0"/>
    <xf numFmtId="282" fontId="8" fillId="0" borderId="0" applyFont="0" applyFill="0" applyBorder="0" applyAlignment="0" applyProtection="0"/>
    <xf numFmtId="282" fontId="8" fillId="0" borderId="0" applyFont="0" applyFill="0" applyBorder="0" applyAlignment="0" applyProtection="0"/>
    <xf numFmtId="282" fontId="8" fillId="0" borderId="0" applyFont="0" applyFill="0" applyBorder="0" applyAlignment="0" applyProtection="0"/>
    <xf numFmtId="282" fontId="8" fillId="0" borderId="0" applyFont="0" applyFill="0" applyBorder="0" applyAlignment="0" applyProtection="0"/>
    <xf numFmtId="282" fontId="8" fillId="0" borderId="0" applyFont="0" applyFill="0" applyBorder="0" applyAlignment="0" applyProtection="0"/>
    <xf numFmtId="282" fontId="8" fillId="0" borderId="0" applyFont="0" applyFill="0" applyBorder="0" applyAlignment="0" applyProtection="0"/>
    <xf numFmtId="282" fontId="8" fillId="0" borderId="0" applyFont="0" applyFill="0" applyBorder="0" applyAlignment="0" applyProtection="0"/>
    <xf numFmtId="282" fontId="8" fillId="0" borderId="0" applyFont="0" applyFill="0" applyBorder="0" applyAlignment="0" applyProtection="0"/>
    <xf numFmtId="282" fontId="8" fillId="0" borderId="0" applyFont="0" applyFill="0" applyBorder="0" applyAlignment="0" applyProtection="0"/>
    <xf numFmtId="282" fontId="8" fillId="0" borderId="0" applyFont="0" applyFill="0" applyBorder="0" applyAlignment="0" applyProtection="0"/>
    <xf numFmtId="282" fontId="8" fillId="0" borderId="0" applyFont="0" applyFill="0" applyBorder="0" applyAlignment="0" applyProtection="0"/>
    <xf numFmtId="282" fontId="8" fillId="0" borderId="0" applyFont="0" applyFill="0" applyBorder="0" applyAlignment="0" applyProtection="0"/>
    <xf numFmtId="282" fontId="8" fillId="0" borderId="0" applyFont="0" applyFill="0" applyBorder="0" applyAlignment="0" applyProtection="0"/>
    <xf numFmtId="282" fontId="8" fillId="0" borderId="0" applyFont="0" applyFill="0" applyBorder="0" applyAlignment="0" applyProtection="0"/>
    <xf numFmtId="282" fontId="8" fillId="0" borderId="0" applyFont="0" applyFill="0" applyBorder="0" applyAlignment="0" applyProtection="0"/>
    <xf numFmtId="28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38" fontId="39" fillId="0" borderId="0"/>
    <xf numFmtId="0" fontId="149" fillId="3" borderId="0" applyNumberFormat="0" applyBorder="0" applyAlignment="0" applyProtection="0"/>
    <xf numFmtId="38" fontId="150" fillId="0" borderId="0"/>
    <xf numFmtId="288" fontId="5" fillId="0" borderId="0"/>
    <xf numFmtId="37" fontId="151" fillId="0" borderId="0"/>
    <xf numFmtId="0" fontId="152" fillId="2" borderId="0">
      <alignment horizontal="left" indent="1"/>
    </xf>
    <xf numFmtId="289" fontId="71" fillId="0" borderId="0"/>
    <xf numFmtId="0" fontId="8" fillId="0" borderId="0"/>
    <xf numFmtId="0" fontId="8" fillId="0" borderId="0"/>
    <xf numFmtId="290" fontId="8" fillId="0" borderId="0"/>
    <xf numFmtId="290" fontId="8" fillId="0" borderId="0"/>
    <xf numFmtId="0" fontId="8" fillId="0" borderId="0"/>
    <xf numFmtId="0" fontId="14" fillId="0" borderId="0"/>
    <xf numFmtId="164" fontId="8" fillId="0" borderId="0"/>
    <xf numFmtId="164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37" fontId="41" fillId="28" borderId="35" applyBorder="0">
      <alignment horizontal="left" vertical="center" indent="2"/>
    </xf>
    <xf numFmtId="37" fontId="41" fillId="28" borderId="35" applyBorder="0">
      <alignment horizontal="left" vertical="center" indent="2"/>
    </xf>
    <xf numFmtId="0" fontId="8" fillId="0" borderId="0"/>
    <xf numFmtId="0" fontId="8" fillId="0" borderId="0"/>
    <xf numFmtId="0" fontId="8" fillId="0" borderId="0"/>
    <xf numFmtId="0" fontId="8" fillId="0" borderId="0"/>
    <xf numFmtId="0" fontId="15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36" fillId="0" borderId="0"/>
    <xf numFmtId="0" fontId="3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291" fontId="154" fillId="0" borderId="0" applyFill="0" applyBorder="0" applyAlignment="0" applyProtection="0"/>
    <xf numFmtId="0" fontId="100" fillId="0" borderId="0"/>
    <xf numFmtId="0" fontId="155" fillId="0" borderId="0"/>
    <xf numFmtId="0" fontId="46" fillId="0" borderId="0"/>
    <xf numFmtId="0" fontId="8" fillId="7" borderId="42" applyNumberFormat="0" applyFont="0" applyAlignment="0" applyProtection="0"/>
    <xf numFmtId="0" fontId="8" fillId="7" borderId="42" applyNumberFormat="0" applyFont="0" applyAlignment="0" applyProtection="0"/>
    <xf numFmtId="0" fontId="8" fillId="7" borderId="42" applyNumberFormat="0" applyFont="0" applyAlignment="0" applyProtection="0"/>
    <xf numFmtId="0" fontId="8" fillId="7" borderId="42" applyNumberFormat="0" applyFont="0" applyAlignment="0" applyProtection="0"/>
    <xf numFmtId="0" fontId="156" fillId="0" borderId="43"/>
    <xf numFmtId="0" fontId="156" fillId="0" borderId="43"/>
    <xf numFmtId="0" fontId="8" fillId="0" borderId="0" applyFont="0" applyBorder="0" applyAlignment="0">
      <alignment horizontal="centerContinuous"/>
    </xf>
    <xf numFmtId="0" fontId="8" fillId="0" borderId="0" applyFont="0" applyBorder="0" applyAlignment="0">
      <alignment horizontal="centerContinuous"/>
    </xf>
    <xf numFmtId="292" fontId="52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8" fillId="0" borderId="0" applyFont="0" applyFill="0" applyBorder="0" applyAlignment="0" applyProtection="0">
      <alignment horizontal="center"/>
      <protection locked="0"/>
    </xf>
    <xf numFmtId="0" fontId="8" fillId="0" borderId="0" applyFont="0" applyFill="0" applyBorder="0" applyAlignment="0" applyProtection="0">
      <alignment horizontal="center"/>
      <protection locked="0"/>
    </xf>
    <xf numFmtId="0" fontId="8" fillId="0" borderId="32" applyNumberFormat="0" applyFont="0" applyFill="0" applyAlignment="0" applyProtection="0"/>
    <xf numFmtId="0" fontId="8" fillId="0" borderId="32" applyNumberFormat="0" applyFont="0" applyFill="0" applyAlignment="0" applyProtection="0"/>
    <xf numFmtId="271" fontId="8" fillId="0" borderId="0" applyFont="0" applyFill="0" applyBorder="0" applyAlignment="0" applyProtection="0"/>
    <xf numFmtId="232" fontId="8" fillId="0" borderId="0" applyFont="0" applyFill="0" applyBorder="0" applyAlignment="0" applyProtection="0"/>
    <xf numFmtId="0" fontId="38" fillId="0" borderId="34" applyNumberFormat="0" applyFont="0" applyFill="0" applyAlignment="0" applyProtection="0"/>
    <xf numFmtId="0" fontId="38" fillId="0" borderId="34" applyNumberFormat="0" applyFont="0" applyFill="0" applyAlignment="0" applyProtection="0"/>
    <xf numFmtId="0" fontId="158" fillId="4" borderId="44" applyNumberFormat="0" applyAlignment="0" applyProtection="0"/>
    <xf numFmtId="0" fontId="158" fillId="4" borderId="44" applyNumberFormat="0" applyAlignment="0" applyProtection="0"/>
    <xf numFmtId="0" fontId="159" fillId="4" borderId="0">
      <alignment horizontal="right"/>
    </xf>
    <xf numFmtId="0" fontId="160" fillId="32" borderId="0">
      <alignment horizontal="center"/>
    </xf>
    <xf numFmtId="0" fontId="159" fillId="4" borderId="0" applyBorder="0"/>
    <xf numFmtId="0" fontId="161" fillId="28" borderId="0" applyBorder="0">
      <alignment horizontal="left"/>
    </xf>
    <xf numFmtId="190" fontId="160" fillId="28" borderId="0">
      <alignment horizontal="left"/>
    </xf>
    <xf numFmtId="0" fontId="160" fillId="28" borderId="0" applyFill="0">
      <alignment horizontal="left"/>
    </xf>
    <xf numFmtId="0" fontId="162" fillId="28" borderId="0" applyBorder="0">
      <alignment horizontal="left"/>
    </xf>
    <xf numFmtId="0" fontId="26" fillId="40" borderId="0" applyNumberFormat="0" applyFont="0" applyBorder="0" applyAlignment="0"/>
    <xf numFmtId="37" fontId="163" fillId="0" borderId="0" applyFill="0" applyBorder="0" applyAlignment="0" applyProtection="0"/>
    <xf numFmtId="0" fontId="61" fillId="0" borderId="0"/>
    <xf numFmtId="293" fontId="8" fillId="0" borderId="0"/>
    <xf numFmtId="293" fontId="8" fillId="0" borderId="0"/>
    <xf numFmtId="294" fontId="5" fillId="0" borderId="0"/>
    <xf numFmtId="295" fontId="61" fillId="0" borderId="0"/>
    <xf numFmtId="296" fontId="5" fillId="0" borderId="0"/>
    <xf numFmtId="297" fontId="5" fillId="0" borderId="0"/>
    <xf numFmtId="0" fontId="164" fillId="0" borderId="0"/>
    <xf numFmtId="190" fontId="8" fillId="0" borderId="0"/>
    <xf numFmtId="190" fontId="8" fillId="0" borderId="0"/>
    <xf numFmtId="298" fontId="8" fillId="0" borderId="0"/>
    <xf numFmtId="298" fontId="8" fillId="0" borderId="0"/>
    <xf numFmtId="299" fontId="8" fillId="0" borderId="0"/>
    <xf numFmtId="299" fontId="8" fillId="0" borderId="0"/>
    <xf numFmtId="300" fontId="8" fillId="0" borderId="0"/>
    <xf numFmtId="300" fontId="8" fillId="0" borderId="0"/>
    <xf numFmtId="301" fontId="164" fillId="0" borderId="0"/>
    <xf numFmtId="295" fontId="9" fillId="0" borderId="0"/>
    <xf numFmtId="302" fontId="5" fillId="0" borderId="0"/>
    <xf numFmtId="303" fontId="5" fillId="0" borderId="0"/>
    <xf numFmtId="304" fontId="5" fillId="0" borderId="0"/>
    <xf numFmtId="305" fontId="5" fillId="0" borderId="0"/>
    <xf numFmtId="0" fontId="5" fillId="0" borderId="0"/>
    <xf numFmtId="306" fontId="5" fillId="0" borderId="0"/>
    <xf numFmtId="307" fontId="8" fillId="0" borderId="0"/>
    <xf numFmtId="307" fontId="8" fillId="0" borderId="0"/>
    <xf numFmtId="308" fontId="5" fillId="0" borderId="0"/>
    <xf numFmtId="309" fontId="5" fillId="0" borderId="0"/>
    <xf numFmtId="310" fontId="5" fillId="0" borderId="0"/>
    <xf numFmtId="311" fontId="8" fillId="0" borderId="0"/>
    <xf numFmtId="311" fontId="8" fillId="0" borderId="0"/>
    <xf numFmtId="275" fontId="5" fillId="0" borderId="0"/>
    <xf numFmtId="0" fontId="5" fillId="0" borderId="0"/>
    <xf numFmtId="312" fontId="5" fillId="0" borderId="0"/>
    <xf numFmtId="248" fontId="5" fillId="0" borderId="0"/>
    <xf numFmtId="313" fontId="5" fillId="0" borderId="0"/>
    <xf numFmtId="314" fontId="165" fillId="0" borderId="0"/>
    <xf numFmtId="38" fontId="166" fillId="0" borderId="0"/>
    <xf numFmtId="0" fontId="167" fillId="28" borderId="0">
      <alignment horizontal="centerContinuous"/>
    </xf>
    <xf numFmtId="0" fontId="168" fillId="0" borderId="0" applyProtection="0">
      <alignment horizontal="left"/>
    </xf>
    <xf numFmtId="0" fontId="168" fillId="0" borderId="0" applyFill="0" applyBorder="0" applyProtection="0">
      <alignment horizontal="left"/>
    </xf>
    <xf numFmtId="0" fontId="169" fillId="0" borderId="0" applyFill="0" applyBorder="0" applyProtection="0">
      <alignment horizontal="left"/>
    </xf>
    <xf numFmtId="1" fontId="170" fillId="0" borderId="0" applyProtection="0">
      <alignment horizontal="right"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0" borderId="0" applyNumberFormat="0" applyFill="0" applyBorder="0" applyAlignment="0" applyProtection="0"/>
    <xf numFmtId="3" fontId="43" fillId="0" borderId="6"/>
    <xf numFmtId="3" fontId="43" fillId="0" borderId="6"/>
    <xf numFmtId="37" fontId="9" fillId="41" borderId="0" applyNumberFormat="0" applyFont="0" applyBorder="0" applyAlignment="0" applyProtection="0"/>
    <xf numFmtId="0" fontId="35" fillId="0" borderId="45" applyNumberFormat="0" applyAlignment="0" applyProtection="0"/>
    <xf numFmtId="0" fontId="5" fillId="31" borderId="0" applyNumberFormat="0" applyFont="0" applyBorder="0" applyAlignment="0" applyProtection="0"/>
    <xf numFmtId="0" fontId="6" fillId="42" borderId="43" applyNumberFormat="0" applyFont="0" applyBorder="0" applyAlignment="0" applyProtection="0">
      <alignment horizontal="center"/>
    </xf>
    <xf numFmtId="0" fontId="6" fillId="42" borderId="43" applyNumberFormat="0" applyFont="0" applyBorder="0" applyAlignment="0" applyProtection="0">
      <alignment horizontal="center"/>
    </xf>
    <xf numFmtId="0" fontId="6" fillId="27" borderId="43" applyNumberFormat="0" applyFont="0" applyBorder="0" applyAlignment="0" applyProtection="0">
      <alignment horizontal="center"/>
    </xf>
    <xf numFmtId="0" fontId="6" fillId="27" borderId="43" applyNumberFormat="0" applyFont="0" applyBorder="0" applyAlignment="0" applyProtection="0">
      <alignment horizontal="center"/>
    </xf>
    <xf numFmtId="0" fontId="5" fillId="0" borderId="46" applyNumberFormat="0" applyAlignment="0" applyProtection="0"/>
    <xf numFmtId="0" fontId="5" fillId="0" borderId="46" applyNumberFormat="0" applyAlignment="0" applyProtection="0"/>
    <xf numFmtId="0" fontId="5" fillId="0" borderId="46" applyNumberFormat="0" applyAlignment="0" applyProtection="0"/>
    <xf numFmtId="0" fontId="5" fillId="0" borderId="46" applyNumberFormat="0" applyAlignment="0" applyProtection="0"/>
    <xf numFmtId="0" fontId="5" fillId="0" borderId="46" applyNumberFormat="0" applyAlignment="0" applyProtection="0"/>
    <xf numFmtId="0" fontId="5" fillId="0" borderId="47" applyNumberFormat="0" applyAlignment="0" applyProtection="0"/>
    <xf numFmtId="0" fontId="35" fillId="0" borderId="48" applyNumberFormat="0" applyAlignment="0" applyProtection="0"/>
    <xf numFmtId="49" fontId="171" fillId="0" borderId="10" applyFill="0" applyProtection="0">
      <alignment vertical="center"/>
    </xf>
    <xf numFmtId="315" fontId="14" fillId="0" borderId="0"/>
    <xf numFmtId="14" fontId="9" fillId="0" borderId="0">
      <alignment horizontal="center" wrapText="1"/>
      <protection locked="0"/>
    </xf>
    <xf numFmtId="183" fontId="49" fillId="0" borderId="0"/>
    <xf numFmtId="204" fontId="8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204" fontId="8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ill="0" applyBorder="0" applyAlignment="0" applyProtection="0"/>
    <xf numFmtId="183" fontId="6" fillId="0" borderId="0">
      <alignment horizontal="right" vertical="top" wrapText="1"/>
    </xf>
    <xf numFmtId="9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6"/>
    <xf numFmtId="9" fontId="50" fillId="0" borderId="6"/>
    <xf numFmtId="0" fontId="8" fillId="0" borderId="0" applyFont="0" applyFill="0" applyBorder="0" applyAlignment="0" applyProtection="0"/>
    <xf numFmtId="0" fontId="131" fillId="0" borderId="0" applyFont="0" applyFill="0" applyBorder="0" applyAlignment="0" applyProtection="0"/>
    <xf numFmtId="316" fontId="43" fillId="0" borderId="0" applyFont="0" applyFill="0" applyBorder="0" applyAlignment="0" applyProtection="0"/>
    <xf numFmtId="183" fontId="26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50" fillId="0" borderId="6"/>
    <xf numFmtId="10" fontId="50" fillId="0" borderId="6"/>
    <xf numFmtId="10" fontId="43" fillId="0" borderId="0"/>
    <xf numFmtId="183" fontId="172" fillId="0" borderId="0" applyBorder="0"/>
    <xf numFmtId="183" fontId="9" fillId="0" borderId="0">
      <alignment horizontal="right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0" fontId="9" fillId="0" borderId="0">
      <alignment horizontal="right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6" fillId="0" borderId="0" applyFont="0" applyFill="0" applyBorder="0" applyAlignment="0" applyProtection="0"/>
    <xf numFmtId="317" fontId="57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0" fontId="9" fillId="0" borderId="0" applyFill="0" applyBorder="0" applyAlignment="0" applyProtection="0"/>
    <xf numFmtId="9" fontId="9" fillId="0" borderId="0">
      <alignment horizontal="right"/>
    </xf>
    <xf numFmtId="0" fontId="83" fillId="0" borderId="0"/>
    <xf numFmtId="0" fontId="38" fillId="0" borderId="0"/>
    <xf numFmtId="0" fontId="6" fillId="0" borderId="0">
      <alignment horizontal="center" vertical="top" wrapText="1"/>
    </xf>
    <xf numFmtId="0" fontId="101" fillId="0" borderId="0">
      <protection locked="0"/>
    </xf>
    <xf numFmtId="318" fontId="5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7" fontId="46" fillId="0" borderId="0" applyFont="0" applyFill="0" applyBorder="0" applyAlignment="0" applyProtection="0"/>
    <xf numFmtId="5" fontId="8" fillId="0" borderId="0"/>
    <xf numFmtId="5" fontId="8" fillId="0" borderId="0"/>
    <xf numFmtId="37" fontId="43" fillId="4" borderId="0" applyNumberFormat="0" applyFont="0" applyFill="0" applyBorder="0" applyAlignment="0" applyProtection="0"/>
    <xf numFmtId="0" fontId="173" fillId="29" borderId="0">
      <alignment horizontal="left" indent="1"/>
    </xf>
    <xf numFmtId="44" fontId="174" fillId="0" borderId="49">
      <alignment horizontal="centerContinuous"/>
    </xf>
    <xf numFmtId="0" fontId="40" fillId="0" borderId="0"/>
    <xf numFmtId="0" fontId="40" fillId="0" borderId="50">
      <alignment horizontal="right"/>
    </xf>
    <xf numFmtId="38" fontId="175" fillId="0" borderId="0"/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176" fillId="0" borderId="4">
      <alignment horizontal="center"/>
    </xf>
    <xf numFmtId="3" fontId="27" fillId="0" borderId="0" applyFont="0" applyFill="0" applyBorder="0" applyAlignment="0" applyProtection="0"/>
    <xf numFmtId="0" fontId="27" fillId="43" borderId="0" applyNumberFormat="0" applyFont="0" applyBorder="0" applyAlignment="0" applyProtection="0"/>
    <xf numFmtId="319" fontId="7" fillId="2" borderId="0"/>
    <xf numFmtId="0" fontId="8" fillId="2" borderId="0"/>
    <xf numFmtId="0" fontId="8" fillId="2" borderId="0"/>
    <xf numFmtId="320" fontId="46" fillId="2" borderId="0"/>
    <xf numFmtId="220" fontId="8" fillId="2" borderId="0"/>
    <xf numFmtId="220" fontId="8" fillId="2" borderId="0"/>
    <xf numFmtId="321" fontId="8" fillId="2" borderId="0"/>
    <xf numFmtId="321" fontId="8" fillId="2" borderId="0"/>
    <xf numFmtId="215" fontId="8" fillId="2" borderId="0"/>
    <xf numFmtId="215" fontId="8" fillId="2" borderId="0"/>
    <xf numFmtId="322" fontId="8" fillId="2" borderId="0"/>
    <xf numFmtId="322" fontId="8" fillId="2" borderId="0"/>
    <xf numFmtId="234" fontId="82" fillId="2" borderId="0"/>
    <xf numFmtId="234" fontId="82" fillId="2" borderId="0"/>
    <xf numFmtId="231" fontId="8" fillId="2" borderId="0"/>
    <xf numFmtId="231" fontId="8" fillId="2" borderId="0"/>
    <xf numFmtId="287" fontId="46" fillId="2" borderId="0"/>
    <xf numFmtId="287" fontId="8" fillId="2" borderId="0"/>
    <xf numFmtId="287" fontId="8" fillId="2" borderId="0"/>
    <xf numFmtId="0" fontId="177" fillId="0" borderId="0">
      <alignment horizontal="center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323" fontId="14" fillId="2" borderId="0">
      <alignment horizontal="right"/>
    </xf>
    <xf numFmtId="0" fontId="5" fillId="0" borderId="0">
      <alignment vertical="top"/>
    </xf>
    <xf numFmtId="270" fontId="147" fillId="0" borderId="0">
      <alignment horizontal="center"/>
    </xf>
    <xf numFmtId="270" fontId="8" fillId="0" borderId="0">
      <alignment horizontal="center"/>
    </xf>
    <xf numFmtId="270" fontId="8" fillId="0" borderId="0">
      <alignment horizontal="center"/>
    </xf>
    <xf numFmtId="180" fontId="5" fillId="0" borderId="0">
      <alignment vertical="top"/>
    </xf>
    <xf numFmtId="0" fontId="147" fillId="0" borderId="0">
      <alignment horizontal="center"/>
    </xf>
    <xf numFmtId="0" fontId="178" fillId="44" borderId="51">
      <alignment vertical="center"/>
    </xf>
    <xf numFmtId="305" fontId="14" fillId="2" borderId="8">
      <alignment horizontal="right"/>
    </xf>
    <xf numFmtId="305" fontId="14" fillId="2" borderId="8">
      <alignment horizontal="right"/>
    </xf>
    <xf numFmtId="212" fontId="179" fillId="0" borderId="0"/>
    <xf numFmtId="195" fontId="8" fillId="0" borderId="0" applyFont="0" applyFill="0" applyBorder="0" applyProtection="0">
      <alignment horizontal="right"/>
    </xf>
    <xf numFmtId="0" fontId="69" fillId="0" borderId="0" applyFont="0" applyFill="0" applyAlignment="0">
      <alignment horizontal="left" vertical="top" wrapText="1"/>
    </xf>
    <xf numFmtId="0" fontId="180" fillId="4" borderId="0" applyNumberFormat="0" applyFont="0" applyFill="0" applyBorder="0" applyAlignment="0" applyProtection="0"/>
    <xf numFmtId="0" fontId="180" fillId="28" borderId="0" applyNumberFormat="0" applyFont="0" applyFill="0" applyBorder="0" applyAlignment="0" applyProtection="0"/>
    <xf numFmtId="0" fontId="181" fillId="0" borderId="52" applyBorder="0">
      <alignment horizontal="center" vertical="top" wrapText="1"/>
    </xf>
    <xf numFmtId="0" fontId="181" fillId="0" borderId="52" applyBorder="0">
      <alignment horizontal="center" vertical="top" wrapText="1"/>
    </xf>
    <xf numFmtId="0" fontId="181" fillId="0" borderId="52" applyBorder="0">
      <alignment horizontal="center" vertical="top" wrapText="1"/>
    </xf>
    <xf numFmtId="0" fontId="181" fillId="0" borderId="52" applyBorder="0">
      <alignment horizontal="center" vertical="top" wrapText="1"/>
    </xf>
    <xf numFmtId="0" fontId="181" fillId="0" borderId="52" applyBorder="0">
      <alignment horizontal="center" vertical="top" wrapText="1"/>
    </xf>
    <xf numFmtId="0" fontId="181" fillId="0" borderId="52" applyBorder="0">
      <alignment horizontal="center" vertical="top" wrapText="1"/>
    </xf>
    <xf numFmtId="0" fontId="181" fillId="0" borderId="52" applyBorder="0">
      <alignment horizontal="center" vertical="top" wrapText="1"/>
    </xf>
    <xf numFmtId="14" fontId="25" fillId="0" borderId="0" applyNumberFormat="0" applyFill="0" applyBorder="0" applyAlignment="0" applyProtection="0">
      <alignment horizontal="left"/>
    </xf>
    <xf numFmtId="5" fontId="13" fillId="0" borderId="0">
      <alignment horizontal="right" vertical="center" wrapText="1"/>
    </xf>
    <xf numFmtId="38" fontId="25" fillId="0" borderId="0"/>
    <xf numFmtId="180" fontId="104" fillId="0" borderId="0"/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0" fontId="104" fillId="0" borderId="15">
      <alignment horizontal="centerContinuous"/>
    </xf>
    <xf numFmtId="180" fontId="104" fillId="0" borderId="0"/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0" fontId="104" fillId="0" borderId="15">
      <protection locked="0"/>
    </xf>
    <xf numFmtId="180" fontId="104" fillId="0" borderId="0"/>
    <xf numFmtId="180" fontId="104" fillId="0" borderId="0"/>
    <xf numFmtId="0" fontId="182" fillId="0" borderId="53">
      <alignment vertical="center"/>
    </xf>
    <xf numFmtId="3" fontId="183" fillId="0" borderId="10"/>
    <xf numFmtId="0" fontId="63" fillId="0" borderId="4">
      <alignment horizontal="right"/>
    </xf>
    <xf numFmtId="3" fontId="183" fillId="0" borderId="10"/>
    <xf numFmtId="3" fontId="183" fillId="0" borderId="10"/>
    <xf numFmtId="3" fontId="183" fillId="0" borderId="10"/>
    <xf numFmtId="3" fontId="183" fillId="0" borderId="10"/>
    <xf numFmtId="3" fontId="183" fillId="0" borderId="10"/>
    <xf numFmtId="3" fontId="183" fillId="0" borderId="10"/>
    <xf numFmtId="3" fontId="183" fillId="0" borderId="10"/>
    <xf numFmtId="3" fontId="183" fillId="0" borderId="10"/>
    <xf numFmtId="3" fontId="183" fillId="0" borderId="10"/>
    <xf numFmtId="3" fontId="183" fillId="0" borderId="10"/>
    <xf numFmtId="3" fontId="183" fillId="0" borderId="10"/>
    <xf numFmtId="0" fontId="184" fillId="0" borderId="54"/>
    <xf numFmtId="0" fontId="50" fillId="0" borderId="0" applyFill="0" applyBorder="0" applyProtection="0">
      <alignment horizontal="left"/>
    </xf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70" fillId="1" borderId="0"/>
    <xf numFmtId="0" fontId="5" fillId="45" borderId="0" applyNumberFormat="0" applyFont="0" applyBorder="0" applyAlignment="0" applyProtection="0"/>
    <xf numFmtId="324" fontId="5" fillId="0" borderId="0"/>
    <xf numFmtId="0" fontId="54" fillId="0" borderId="0" applyFont="0" applyFill="0" applyBorder="0" applyAlignment="0" applyProtection="0"/>
    <xf numFmtId="0" fontId="185" fillId="0" borderId="0">
      <alignment horizontal="center"/>
    </xf>
    <xf numFmtId="42" fontId="186" fillId="0" borderId="0" applyFill="0" applyBorder="0" applyAlignment="0" applyProtection="0"/>
    <xf numFmtId="325" fontId="8" fillId="0" borderId="0" applyNumberFormat="0" applyFill="0" applyBorder="0" applyAlignment="0"/>
    <xf numFmtId="325" fontId="8" fillId="0" borderId="0" applyNumberFormat="0" applyFill="0" applyBorder="0" applyAlignment="0"/>
    <xf numFmtId="0" fontId="187" fillId="0" borderId="0" applyNumberFormat="0">
      <alignment horizontal="left"/>
    </xf>
    <xf numFmtId="4" fontId="6" fillId="0" borderId="0"/>
    <xf numFmtId="183" fontId="6" fillId="0" borderId="0"/>
    <xf numFmtId="4" fontId="6" fillId="0" borderId="0"/>
    <xf numFmtId="37" fontId="71" fillId="0" borderId="0"/>
    <xf numFmtId="0" fontId="8" fillId="0" borderId="0"/>
    <xf numFmtId="0" fontId="8" fillId="46" borderId="0"/>
    <xf numFmtId="12" fontId="8" fillId="0" borderId="0" applyFont="0" applyFill="0" applyBorder="0" applyProtection="0">
      <alignment horizontal="right"/>
    </xf>
    <xf numFmtId="12" fontId="8" fillId="0" borderId="0" applyFont="0" applyFill="0" applyBorder="0" applyProtection="0">
      <alignment horizontal="right"/>
    </xf>
    <xf numFmtId="0" fontId="8" fillId="47" borderId="0" applyFont="0" applyFill="0" applyBorder="0" applyProtection="0">
      <alignment horizontal="right"/>
    </xf>
    <xf numFmtId="0" fontId="8" fillId="47" borderId="0" applyFont="0" applyFill="0" applyBorder="0" applyProtection="0">
      <alignment horizontal="right"/>
    </xf>
    <xf numFmtId="0" fontId="43" fillId="0" borderId="15"/>
    <xf numFmtId="0" fontId="43" fillId="0" borderId="15"/>
    <xf numFmtId="0" fontId="43" fillId="0" borderId="15"/>
    <xf numFmtId="0" fontId="43" fillId="0" borderId="15"/>
    <xf numFmtId="0" fontId="43" fillId="0" borderId="15"/>
    <xf numFmtId="0" fontId="43" fillId="0" borderId="15"/>
    <xf numFmtId="0" fontId="50" fillId="48" borderId="0"/>
    <xf numFmtId="0" fontId="188" fillId="48" borderId="0"/>
    <xf numFmtId="0" fontId="189" fillId="0" borderId="55"/>
    <xf numFmtId="0" fontId="189" fillId="0" borderId="55"/>
    <xf numFmtId="0" fontId="43" fillId="0" borderId="0"/>
    <xf numFmtId="0" fontId="43" fillId="0" borderId="27"/>
    <xf numFmtId="0" fontId="43" fillId="0" borderId="27"/>
    <xf numFmtId="0" fontId="98" fillId="0" borderId="0">
      <alignment vertical="top"/>
    </xf>
    <xf numFmtId="0" fontId="190" fillId="0" borderId="0"/>
    <xf numFmtId="0" fontId="71" fillId="0" borderId="0">
      <alignment vertical="top"/>
    </xf>
    <xf numFmtId="326" fontId="8" fillId="28" borderId="56" applyFont="0" applyAlignment="0" applyProtection="0"/>
    <xf numFmtId="326" fontId="8" fillId="28" borderId="56" applyFont="0" applyAlignment="0" applyProtection="0"/>
    <xf numFmtId="0" fontId="191" fillId="45" borderId="0" applyNumberFormat="0" applyBorder="0" applyAlignment="0" applyProtection="0"/>
    <xf numFmtId="326" fontId="8" fillId="28" borderId="0" applyBorder="0" applyAlignment="0" applyProtection="0"/>
    <xf numFmtId="326" fontId="8" fillId="28" borderId="57" applyFont="0" applyAlignment="0" applyProtection="0"/>
    <xf numFmtId="326" fontId="8" fillId="28" borderId="57" applyFont="0" applyAlignment="0" applyProtection="0"/>
    <xf numFmtId="326" fontId="8" fillId="49" borderId="56" applyFont="0" applyAlignment="0" applyProtection="0"/>
    <xf numFmtId="326" fontId="8" fillId="49" borderId="56" applyFont="0" applyAlignment="0" applyProtection="0"/>
    <xf numFmtId="326" fontId="8" fillId="49" borderId="0" applyBorder="0" applyAlignment="0" applyProtection="0"/>
    <xf numFmtId="326" fontId="8" fillId="49" borderId="57" applyFont="0" applyAlignment="0" applyProtection="0"/>
    <xf numFmtId="326" fontId="8" fillId="49" borderId="57" applyFont="0" applyAlignment="0" applyProtection="0"/>
    <xf numFmtId="327" fontId="8" fillId="28" borderId="57" applyFont="0" applyAlignment="0" applyProtection="0"/>
    <xf numFmtId="327" fontId="8" fillId="28" borderId="57" applyFont="0" applyAlignment="0" applyProtection="0"/>
    <xf numFmtId="327" fontId="8" fillId="28" borderId="0" applyBorder="0" applyAlignment="0" applyProtection="0"/>
    <xf numFmtId="327" fontId="8" fillId="49" borderId="0" applyBorder="0" applyAlignment="0" applyProtection="0"/>
    <xf numFmtId="327" fontId="8" fillId="49" borderId="57" applyFont="0" applyAlignment="0" applyProtection="0"/>
    <xf numFmtId="327" fontId="8" fillId="49" borderId="57" applyFont="0" applyAlignment="0" applyProtection="0"/>
    <xf numFmtId="0" fontId="121" fillId="0" borderId="0" applyNumberFormat="0" applyFill="0" applyBorder="0" applyAlignment="0" applyProtection="0"/>
    <xf numFmtId="0" fontId="39" fillId="0" borderId="58" applyNumberFormat="0" applyFill="0" applyProtection="0">
      <alignment horizontal="right"/>
    </xf>
    <xf numFmtId="0" fontId="39" fillId="0" borderId="58" applyNumberFormat="0" applyFill="0" applyProtection="0">
      <alignment horizontal="right"/>
    </xf>
    <xf numFmtId="0" fontId="39" fillId="0" borderId="59" applyNumberFormat="0" applyFill="0" applyProtection="0">
      <alignment horizontal="right"/>
    </xf>
    <xf numFmtId="0" fontId="39" fillId="0" borderId="59" applyNumberFormat="0" applyFill="0" applyProtection="0">
      <alignment horizontal="right"/>
    </xf>
    <xf numFmtId="326" fontId="8" fillId="0" borderId="56" applyFont="0" applyFill="0" applyAlignment="0" applyProtection="0"/>
    <xf numFmtId="326" fontId="8" fillId="0" borderId="56" applyFont="0" applyFill="0" applyAlignment="0" applyProtection="0"/>
    <xf numFmtId="328" fontId="8" fillId="49" borderId="56" applyFont="0" applyAlignment="0" applyProtection="0"/>
    <xf numFmtId="328" fontId="8" fillId="28" borderId="56" applyFont="0" applyAlignment="0" applyProtection="0"/>
    <xf numFmtId="0" fontId="8" fillId="0" borderId="0" applyNumberFormat="0" applyBorder="0"/>
    <xf numFmtId="0" fontId="8" fillId="0" borderId="0" applyNumberFormat="0" applyBorder="0"/>
    <xf numFmtId="0" fontId="192" fillId="45" borderId="42" applyNumberFormat="0"/>
    <xf numFmtId="0" fontId="192" fillId="45" borderId="42" applyNumberFormat="0"/>
    <xf numFmtId="0" fontId="39" fillId="0" borderId="60" applyNumberFormat="0">
      <alignment horizontal="right"/>
    </xf>
    <xf numFmtId="0" fontId="39" fillId="0" borderId="60" applyNumberFormat="0">
      <alignment horizontal="right"/>
    </xf>
    <xf numFmtId="0" fontId="193" fillId="45" borderId="0" applyNumberFormat="0" applyBorder="0" applyAlignment="0" applyProtection="0"/>
    <xf numFmtId="0" fontId="39" fillId="0" borderId="58" applyNumberFormat="0">
      <alignment horizontal="right"/>
    </xf>
    <xf numFmtId="0" fontId="39" fillId="0" borderId="58" applyNumberFormat="0">
      <alignment horizontal="right"/>
    </xf>
    <xf numFmtId="0" fontId="39" fillId="0" borderId="59" applyNumberFormat="0">
      <alignment horizontal="right"/>
    </xf>
    <xf numFmtId="0" fontId="39" fillId="0" borderId="59" applyNumberFormat="0">
      <alignment horizontal="right"/>
    </xf>
    <xf numFmtId="326" fontId="8" fillId="0" borderId="56"/>
    <xf numFmtId="326" fontId="8" fillId="0" borderId="56"/>
    <xf numFmtId="326" fontId="8" fillId="0" borderId="0" applyBorder="0"/>
    <xf numFmtId="326" fontId="8" fillId="0" borderId="0" applyBorder="0"/>
    <xf numFmtId="326" fontId="8" fillId="0" borderId="57"/>
    <xf numFmtId="326" fontId="8" fillId="0" borderId="57"/>
    <xf numFmtId="326" fontId="8" fillId="49" borderId="56"/>
    <xf numFmtId="326" fontId="8" fillId="49" borderId="56"/>
    <xf numFmtId="326" fontId="8" fillId="49" borderId="0" applyBorder="0"/>
    <xf numFmtId="326" fontId="8" fillId="49" borderId="0" applyBorder="0"/>
    <xf numFmtId="326" fontId="8" fillId="49" borderId="57"/>
    <xf numFmtId="326" fontId="8" fillId="49" borderId="57"/>
    <xf numFmtId="327" fontId="8" fillId="0" borderId="57"/>
    <xf numFmtId="327" fontId="8" fillId="0" borderId="57"/>
    <xf numFmtId="327" fontId="8" fillId="0" borderId="0" applyFont="0" applyFill="0" applyBorder="0" applyAlignment="0" applyProtection="0"/>
    <xf numFmtId="327" fontId="8" fillId="0" borderId="0" applyFont="0" applyFill="0" applyBorder="0" applyAlignment="0" applyProtection="0"/>
    <xf numFmtId="0" fontId="50" fillId="0" borderId="0" applyNumberFormat="0" applyFill="0" applyBorder="0" applyAlignment="0" applyProtection="0"/>
    <xf numFmtId="327" fontId="8" fillId="49" borderId="0" applyBorder="0"/>
    <xf numFmtId="327" fontId="8" fillId="49" borderId="0" applyBorder="0"/>
    <xf numFmtId="327" fontId="8" fillId="49" borderId="57"/>
    <xf numFmtId="327" fontId="8" fillId="49" borderId="57"/>
    <xf numFmtId="327" fontId="8" fillId="49" borderId="56" applyFont="0" applyAlignment="0" applyProtection="0"/>
    <xf numFmtId="327" fontId="8" fillId="49" borderId="56" applyFont="0" applyAlignment="0" applyProtection="0"/>
    <xf numFmtId="327" fontId="8" fillId="0" borderId="56" applyFont="0" applyFill="0" applyAlignment="0" applyProtection="0"/>
    <xf numFmtId="327" fontId="8" fillId="0" borderId="56" applyFont="0" applyFill="0" applyAlignment="0" applyProtection="0"/>
    <xf numFmtId="328" fontId="8" fillId="0" borderId="57" applyFont="0" applyFill="0" applyAlignment="0" applyProtection="0"/>
    <xf numFmtId="328" fontId="8" fillId="0" borderId="57" applyFont="0" applyFill="0" applyAlignment="0" applyProtection="0"/>
    <xf numFmtId="328" fontId="8" fillId="0" borderId="0" applyFont="0" applyFill="0" applyBorder="0" applyAlignment="0" applyProtection="0"/>
    <xf numFmtId="328" fontId="8" fillId="0" borderId="0" applyFont="0" applyFill="0" applyBorder="0" applyAlignment="0" applyProtection="0"/>
    <xf numFmtId="328" fontId="8" fillId="49" borderId="0" applyBorder="0"/>
    <xf numFmtId="328" fontId="8" fillId="49" borderId="0" applyBorder="0"/>
    <xf numFmtId="328" fontId="8" fillId="49" borderId="57"/>
    <xf numFmtId="328" fontId="8" fillId="49" borderId="57"/>
    <xf numFmtId="328" fontId="8" fillId="0" borderId="56" applyFont="0" applyFill="0" applyAlignment="0" applyProtection="0"/>
    <xf numFmtId="328" fontId="8" fillId="0" borderId="56" applyFont="0" applyFill="0" applyAlignment="0" applyProtection="0"/>
    <xf numFmtId="0" fontId="39" fillId="0" borderId="0" applyNumberFormat="0" applyFill="0" applyBorder="0" applyAlignment="0" applyProtection="0"/>
    <xf numFmtId="0" fontId="39" fillId="0" borderId="56" applyNumberFormat="0" applyFill="0" applyProtection="0">
      <alignment horizontal="right"/>
    </xf>
    <xf numFmtId="0" fontId="39" fillId="49" borderId="56" applyNumberFormat="0">
      <alignment horizontal="right"/>
    </xf>
    <xf numFmtId="326" fontId="8" fillId="0" borderId="60"/>
    <xf numFmtId="326" fontId="8" fillId="0" borderId="60"/>
    <xf numFmtId="326" fontId="8" fillId="0" borderId="60"/>
    <xf numFmtId="326" fontId="8" fillId="0" borderId="60"/>
    <xf numFmtId="326" fontId="8" fillId="0" borderId="58"/>
    <xf numFmtId="326" fontId="8" fillId="0" borderId="58"/>
    <xf numFmtId="326" fontId="8" fillId="0" borderId="58"/>
    <xf numFmtId="326" fontId="8" fillId="0" borderId="58"/>
    <xf numFmtId="326" fontId="8" fillId="0" borderId="59"/>
    <xf numFmtId="326" fontId="8" fillId="0" borderId="59"/>
    <xf numFmtId="326" fontId="8" fillId="0" borderId="59"/>
    <xf numFmtId="326" fontId="8" fillId="0" borderId="59"/>
    <xf numFmtId="327" fontId="8" fillId="0" borderId="60"/>
    <xf numFmtId="327" fontId="8" fillId="0" borderId="60"/>
    <xf numFmtId="327" fontId="8" fillId="0" borderId="60"/>
    <xf numFmtId="327" fontId="8" fillId="0" borderId="60"/>
    <xf numFmtId="327" fontId="8" fillId="0" borderId="58" applyFont="0" applyFill="0" applyAlignment="0" applyProtection="0"/>
    <xf numFmtId="327" fontId="8" fillId="0" borderId="58" applyFont="0" applyFill="0" applyAlignment="0" applyProtection="0"/>
    <xf numFmtId="327" fontId="8" fillId="0" borderId="58" applyFont="0" applyFill="0" applyAlignment="0" applyProtection="0"/>
    <xf numFmtId="327" fontId="8" fillId="0" borderId="58" applyFont="0" applyFill="0" applyAlignment="0" applyProtection="0"/>
    <xf numFmtId="327" fontId="8" fillId="0" borderId="59"/>
    <xf numFmtId="327" fontId="8" fillId="0" borderId="59"/>
    <xf numFmtId="327" fontId="8" fillId="0" borderId="59"/>
    <xf numFmtId="327" fontId="8" fillId="0" borderId="59"/>
    <xf numFmtId="328" fontId="8" fillId="0" borderId="60"/>
    <xf numFmtId="328" fontId="8" fillId="0" borderId="60"/>
    <xf numFmtId="328" fontId="8" fillId="0" borderId="60"/>
    <xf numFmtId="328" fontId="8" fillId="0" borderId="60"/>
    <xf numFmtId="328" fontId="8" fillId="0" borderId="58" applyFont="0" applyFill="0" applyAlignment="0" applyProtection="0"/>
    <xf numFmtId="328" fontId="8" fillId="0" borderId="58" applyFont="0" applyFill="0" applyAlignment="0" applyProtection="0"/>
    <xf numFmtId="328" fontId="8" fillId="0" borderId="58" applyFont="0" applyFill="0" applyAlignment="0" applyProtection="0"/>
    <xf numFmtId="328" fontId="8" fillId="0" borderId="58" applyFont="0" applyFill="0" applyAlignment="0" applyProtection="0"/>
    <xf numFmtId="0" fontId="194" fillId="50" borderId="0" applyNumberFormat="0" applyBorder="0" applyAlignment="0" applyProtection="0"/>
    <xf numFmtId="328" fontId="8" fillId="0" borderId="59"/>
    <xf numFmtId="328" fontId="8" fillId="0" borderId="59"/>
    <xf numFmtId="328" fontId="8" fillId="0" borderId="59"/>
    <xf numFmtId="328" fontId="8" fillId="0" borderId="59"/>
    <xf numFmtId="0" fontId="194" fillId="50" borderId="0" applyNumberFormat="0" applyBorder="0" applyProtection="0">
      <alignment horizontal="center"/>
    </xf>
    <xf numFmtId="0" fontId="195" fillId="50" borderId="0" applyNumberFormat="0" applyBorder="0" applyAlignment="0" applyProtection="0"/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left"/>
    </xf>
    <xf numFmtId="0" fontId="8" fillId="0" borderId="0" applyNumberFormat="0" applyFont="0" applyFill="0" applyBorder="0" applyProtection="0">
      <alignment horizontal="left"/>
    </xf>
    <xf numFmtId="328" fontId="8" fillId="0" borderId="57"/>
    <xf numFmtId="328" fontId="8" fillId="0" borderId="57"/>
    <xf numFmtId="328" fontId="8" fillId="0" borderId="0" applyBorder="0"/>
    <xf numFmtId="328" fontId="8" fillId="0" borderId="0" applyBorder="0"/>
    <xf numFmtId="328" fontId="8" fillId="49" borderId="56"/>
    <xf numFmtId="328" fontId="8" fillId="49" borderId="56"/>
    <xf numFmtId="328" fontId="8" fillId="0" borderId="56"/>
    <xf numFmtId="328" fontId="8" fillId="0" borderId="56"/>
    <xf numFmtId="0" fontId="39" fillId="0" borderId="56" applyNumberFormat="0">
      <alignment horizontal="right"/>
    </xf>
    <xf numFmtId="328" fontId="8" fillId="0" borderId="58"/>
    <xf numFmtId="328" fontId="8" fillId="0" borderId="58"/>
    <xf numFmtId="328" fontId="8" fillId="0" borderId="58"/>
    <xf numFmtId="328" fontId="8" fillId="0" borderId="58"/>
    <xf numFmtId="0" fontId="8" fillId="51" borderId="0" applyNumberFormat="0" applyFont="0" applyBorder="0" applyAlignment="0" applyProtection="0"/>
    <xf numFmtId="0" fontId="8" fillId="51" borderId="0" applyNumberFormat="0" applyFont="0" applyBorder="0" applyAlignment="0" applyProtection="0"/>
    <xf numFmtId="313" fontId="8" fillId="0" borderId="0" applyFont="0" applyFill="0" applyBorder="0" applyAlignment="0" applyProtection="0"/>
    <xf numFmtId="313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92" fillId="45" borderId="60" applyNumberFormat="0">
      <alignment horizontal="right"/>
    </xf>
    <xf numFmtId="0" fontId="192" fillId="45" borderId="60" applyNumberFormat="0">
      <alignment horizontal="right"/>
    </xf>
    <xf numFmtId="0" fontId="192" fillId="45" borderId="58" applyNumberFormat="0">
      <alignment horizontal="right"/>
    </xf>
    <xf numFmtId="0" fontId="192" fillId="45" borderId="58" applyNumberFormat="0">
      <alignment horizontal="right"/>
    </xf>
    <xf numFmtId="0" fontId="192" fillId="45" borderId="59" applyNumberFormat="0">
      <alignment horizontal="right"/>
    </xf>
    <xf numFmtId="0" fontId="192" fillId="45" borderId="59" applyNumberFormat="0">
      <alignment horizontal="right"/>
    </xf>
    <xf numFmtId="329" fontId="8" fillId="0" borderId="0" applyFont="0" applyFill="0" applyBorder="0" applyAlignment="0" applyProtection="0"/>
    <xf numFmtId="329" fontId="8" fillId="0" borderId="0" applyFont="0" applyFill="0" applyBorder="0" applyAlignment="0" applyProtection="0"/>
    <xf numFmtId="0" fontId="8" fillId="0" borderId="61" applyNumberFormat="0"/>
    <xf numFmtId="0" fontId="8" fillId="0" borderId="61" applyNumberFormat="0"/>
    <xf numFmtId="0" fontId="8" fillId="0" borderId="61" applyNumberFormat="0"/>
    <xf numFmtId="0" fontId="8" fillId="0" borderId="61" applyNumberFormat="0"/>
    <xf numFmtId="326" fontId="8" fillId="0" borderId="57" applyFont="0" applyFill="0" applyAlignment="0" applyProtection="0"/>
    <xf numFmtId="326" fontId="8" fillId="0" borderId="57" applyFont="0" applyFill="0" applyAlignment="0" applyProtection="0"/>
    <xf numFmtId="326" fontId="8" fillId="49" borderId="0" applyFont="0" applyBorder="0" applyAlignment="0" applyProtection="0"/>
    <xf numFmtId="326" fontId="8" fillId="49" borderId="0" applyFont="0" applyBorder="0" applyAlignment="0" applyProtection="0"/>
    <xf numFmtId="327" fontId="8" fillId="0" borderId="57" applyFont="0" applyFill="0" applyAlignment="0" applyProtection="0"/>
    <xf numFmtId="327" fontId="8" fillId="0" borderId="57" applyFont="0" applyFill="0" applyAlignment="0" applyProtection="0"/>
    <xf numFmtId="0" fontId="8" fillId="0" borderId="4" applyNumberFormat="0" applyFont="0" applyFill="0" applyAlignment="0" applyProtection="0"/>
    <xf numFmtId="0" fontId="8" fillId="0" borderId="4" applyNumberFormat="0" applyFont="0" applyFill="0" applyAlignment="0" applyProtection="0"/>
    <xf numFmtId="327" fontId="8" fillId="49" borderId="0" applyFont="0" applyBorder="0" applyAlignment="0" applyProtection="0"/>
    <xf numFmtId="327" fontId="8" fillId="49" borderId="0" applyFont="0" applyBorder="0" applyAlignment="0" applyProtection="0"/>
    <xf numFmtId="0" fontId="8" fillId="28" borderId="56" applyNumberFormat="0">
      <alignment horizontal="left"/>
    </xf>
    <xf numFmtId="0" fontId="8" fillId="28" borderId="56" applyNumberFormat="0">
      <alignment horizontal="left"/>
    </xf>
    <xf numFmtId="0" fontId="8" fillId="49" borderId="56" applyNumberFormat="0">
      <alignment horizontal="left"/>
    </xf>
    <xf numFmtId="0" fontId="8" fillId="49" borderId="56" applyNumberFormat="0">
      <alignment horizontal="left"/>
    </xf>
    <xf numFmtId="0" fontId="8" fillId="28" borderId="56" applyNumberFormat="0">
      <alignment horizontal="right"/>
    </xf>
    <xf numFmtId="0" fontId="8" fillId="28" borderId="56" applyNumberFormat="0">
      <alignment horizontal="right"/>
    </xf>
    <xf numFmtId="0" fontId="8" fillId="49" borderId="56" applyNumberFormat="0">
      <alignment horizontal="right"/>
    </xf>
    <xf numFmtId="0" fontId="8" fillId="49" borderId="56" applyNumberFormat="0">
      <alignment horizontal="right"/>
    </xf>
    <xf numFmtId="0" fontId="8" fillId="28" borderId="56" applyNumberFormat="0">
      <alignment horizontal="center"/>
    </xf>
    <xf numFmtId="0" fontId="8" fillId="28" borderId="56" applyNumberFormat="0">
      <alignment horizontal="center"/>
    </xf>
    <xf numFmtId="0" fontId="8" fillId="49" borderId="56" applyNumberFormat="0">
      <alignment horizontal="center"/>
    </xf>
    <xf numFmtId="0" fontId="8" fillId="49" borderId="56" applyNumberFormat="0">
      <alignment horizontal="center"/>
    </xf>
    <xf numFmtId="0" fontId="8" fillId="29" borderId="0" applyNumberFormat="0" applyBorder="0"/>
    <xf numFmtId="0" fontId="8" fillId="29" borderId="0" applyNumberFormat="0" applyBorder="0"/>
    <xf numFmtId="0" fontId="8" fillId="0" borderId="56" applyNumberFormat="0"/>
    <xf numFmtId="0" fontId="8" fillId="0" borderId="56" applyNumberFormat="0"/>
    <xf numFmtId="326" fontId="8" fillId="0" borderId="58" applyFont="0" applyFill="0" applyAlignment="0" applyProtection="0"/>
    <xf numFmtId="326" fontId="8" fillId="0" borderId="58" applyFont="0" applyFill="0" applyAlignment="0" applyProtection="0"/>
    <xf numFmtId="326" fontId="8" fillId="0" borderId="58" applyFont="0" applyFill="0" applyAlignment="0" applyProtection="0"/>
    <xf numFmtId="326" fontId="8" fillId="0" borderId="58" applyFont="0" applyFill="0" applyAlignment="0" applyProtection="0"/>
    <xf numFmtId="326" fontId="8" fillId="0" borderId="59" applyFont="0" applyFill="0" applyAlignment="0" applyProtection="0"/>
    <xf numFmtId="326" fontId="8" fillId="0" borderId="59" applyFont="0" applyFill="0" applyAlignment="0" applyProtection="0"/>
    <xf numFmtId="326" fontId="8" fillId="0" borderId="59" applyFont="0" applyFill="0" applyAlignment="0" applyProtection="0"/>
    <xf numFmtId="326" fontId="8" fillId="0" borderId="59" applyFont="0" applyFill="0" applyAlignment="0" applyProtection="0"/>
    <xf numFmtId="327" fontId="8" fillId="0" borderId="60" applyFill="0" applyAlignment="0" applyProtection="0"/>
    <xf numFmtId="327" fontId="8" fillId="0" borderId="60" applyFill="0" applyAlignment="0" applyProtection="0"/>
    <xf numFmtId="327" fontId="8" fillId="0" borderId="60" applyFill="0" applyAlignment="0" applyProtection="0"/>
    <xf numFmtId="327" fontId="8" fillId="0" borderId="60" applyFill="0" applyAlignment="0" applyProtection="0"/>
    <xf numFmtId="327" fontId="8" fillId="0" borderId="59" applyFont="0" applyFill="0" applyAlignment="0" applyProtection="0"/>
    <xf numFmtId="327" fontId="8" fillId="0" borderId="59" applyFont="0" applyFill="0" applyAlignment="0" applyProtection="0"/>
    <xf numFmtId="327" fontId="8" fillId="0" borderId="59" applyFont="0" applyFill="0" applyAlignment="0" applyProtection="0"/>
    <xf numFmtId="327" fontId="8" fillId="0" borderId="59" applyFont="0" applyFill="0" applyAlignment="0" applyProtection="0"/>
    <xf numFmtId="328" fontId="8" fillId="0" borderId="60" applyFill="0" applyAlignment="0" applyProtection="0"/>
    <xf numFmtId="328" fontId="8" fillId="0" borderId="60" applyFill="0" applyAlignment="0" applyProtection="0"/>
    <xf numFmtId="328" fontId="8" fillId="0" borderId="60" applyFill="0" applyAlignment="0" applyProtection="0"/>
    <xf numFmtId="328" fontId="8" fillId="0" borderId="60" applyFill="0" applyAlignment="0" applyProtection="0"/>
    <xf numFmtId="0" fontId="8" fillId="0" borderId="34" applyNumberFormat="0">
      <alignment horizontal="center"/>
    </xf>
    <xf numFmtId="0" fontId="8" fillId="0" borderId="34" applyNumberFormat="0">
      <alignment horizontal="center"/>
    </xf>
    <xf numFmtId="0" fontId="8" fillId="0" borderId="34" applyNumberFormat="0">
      <alignment horizontal="center"/>
    </xf>
    <xf numFmtId="0" fontId="8" fillId="0" borderId="34" applyNumberFormat="0">
      <alignment horizontal="center"/>
    </xf>
    <xf numFmtId="0" fontId="8" fillId="0" borderId="62" applyNumberFormat="0"/>
    <xf numFmtId="0" fontId="8" fillId="0" borderId="62" applyNumberFormat="0"/>
    <xf numFmtId="0" fontId="8" fillId="0" borderId="62" applyNumberFormat="0"/>
    <xf numFmtId="0" fontId="8" fillId="0" borderId="62" applyNumberFormat="0"/>
    <xf numFmtId="0" fontId="8" fillId="0" borderId="63" applyNumberFormat="0"/>
    <xf numFmtId="0" fontId="8" fillId="0" borderId="63" applyNumberFormat="0"/>
    <xf numFmtId="0" fontId="8" fillId="0" borderId="63" applyNumberFormat="0"/>
    <xf numFmtId="0" fontId="8" fillId="0" borderId="63" applyNumberFormat="0"/>
    <xf numFmtId="0" fontId="8" fillId="0" borderId="57" applyNumberFormat="0"/>
    <xf numFmtId="0" fontId="8" fillId="0" borderId="57" applyNumberFormat="0"/>
    <xf numFmtId="0" fontId="8" fillId="0" borderId="64" applyNumberFormat="0"/>
    <xf numFmtId="0" fontId="8" fillId="0" borderId="64" applyNumberFormat="0"/>
    <xf numFmtId="0" fontId="8" fillId="0" borderId="64" applyNumberFormat="0"/>
    <xf numFmtId="0" fontId="8" fillId="0" borderId="64" applyNumberFormat="0"/>
    <xf numFmtId="0" fontId="8" fillId="0" borderId="64" applyNumberFormat="0"/>
    <xf numFmtId="0" fontId="8" fillId="0" borderId="64" applyNumberFormat="0"/>
    <xf numFmtId="0" fontId="8" fillId="0" borderId="64" applyNumberFormat="0"/>
    <xf numFmtId="0" fontId="8" fillId="0" borderId="64" applyNumberFormat="0"/>
    <xf numFmtId="0" fontId="8" fillId="0" borderId="65" applyNumberFormat="0"/>
    <xf numFmtId="0" fontId="8" fillId="0" borderId="65" applyNumberFormat="0"/>
    <xf numFmtId="0" fontId="8" fillId="0" borderId="65" applyNumberFormat="0"/>
    <xf numFmtId="0" fontId="8" fillId="0" borderId="65" applyNumberFormat="0"/>
    <xf numFmtId="0" fontId="8" fillId="0" borderId="65" applyNumberFormat="0"/>
    <xf numFmtId="0" fontId="8" fillId="0" borderId="65" applyNumberFormat="0"/>
    <xf numFmtId="0" fontId="8" fillId="0" borderId="65" applyNumberFormat="0"/>
    <xf numFmtId="0" fontId="8" fillId="0" borderId="65" applyNumberFormat="0"/>
    <xf numFmtId="327" fontId="8" fillId="0" borderId="0" applyBorder="0"/>
    <xf numFmtId="327" fontId="8" fillId="0" borderId="0" applyBorder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92" fillId="45" borderId="42" applyNumberFormat="0" applyAlignment="0" applyProtection="0"/>
    <xf numFmtId="0" fontId="192" fillId="45" borderId="42" applyNumberFormat="0" applyAlignment="0" applyProtection="0"/>
    <xf numFmtId="0" fontId="39" fillId="0" borderId="60" applyNumberFormat="0" applyFill="0" applyProtection="0">
      <alignment horizontal="right"/>
    </xf>
    <xf numFmtId="0" fontId="39" fillId="0" borderId="60" applyNumberFormat="0" applyFill="0" applyProtection="0">
      <alignment horizontal="right"/>
    </xf>
    <xf numFmtId="328" fontId="8" fillId="49" borderId="0" applyFont="0" applyBorder="0" applyAlignment="0" applyProtection="0"/>
    <xf numFmtId="328" fontId="8" fillId="49" borderId="0" applyFont="0" applyBorder="0" applyAlignment="0" applyProtection="0"/>
    <xf numFmtId="328" fontId="8" fillId="49" borderId="57" applyFont="0" applyAlignment="0" applyProtection="0"/>
    <xf numFmtId="328" fontId="8" fillId="49" borderId="57" applyFont="0" applyAlignment="0" applyProtection="0"/>
    <xf numFmtId="0" fontId="39" fillId="49" borderId="56" applyNumberFormat="0" applyProtection="0">
      <alignment horizontal="right"/>
    </xf>
    <xf numFmtId="328" fontId="8" fillId="0" borderId="59" applyFont="0" applyFill="0" applyAlignment="0" applyProtection="0"/>
    <xf numFmtId="328" fontId="8" fillId="0" borderId="59" applyFont="0" applyFill="0" applyAlignment="0" applyProtection="0"/>
    <xf numFmtId="328" fontId="8" fillId="0" borderId="59" applyFont="0" applyFill="0" applyAlignment="0" applyProtection="0"/>
    <xf numFmtId="328" fontId="8" fillId="0" borderId="59" applyFont="0" applyFill="0" applyAlignment="0" applyProtection="0"/>
    <xf numFmtId="330" fontId="39" fillId="0" borderId="56">
      <alignment horizontal="right"/>
    </xf>
    <xf numFmtId="330" fontId="39" fillId="49" borderId="56">
      <alignment horizontal="right"/>
    </xf>
    <xf numFmtId="327" fontId="8" fillId="0" borderId="56"/>
    <xf numFmtId="327" fontId="8" fillId="0" borderId="56"/>
    <xf numFmtId="327" fontId="8" fillId="49" borderId="56"/>
    <xf numFmtId="327" fontId="8" fillId="49" borderId="56"/>
    <xf numFmtId="299" fontId="8" fillId="0" borderId="56"/>
    <xf numFmtId="299" fontId="8" fillId="0" borderId="56"/>
    <xf numFmtId="299" fontId="8" fillId="0" borderId="57"/>
    <xf numFmtId="299" fontId="8" fillId="0" borderId="57"/>
    <xf numFmtId="299" fontId="8" fillId="49" borderId="57"/>
    <xf numFmtId="299" fontId="8" fillId="49" borderId="57"/>
    <xf numFmtId="0" fontId="192" fillId="45" borderId="60" applyNumberFormat="0" applyProtection="0">
      <alignment horizontal="right"/>
    </xf>
    <xf numFmtId="0" fontId="192" fillId="45" borderId="60" applyNumberFormat="0" applyProtection="0">
      <alignment horizontal="right"/>
    </xf>
    <xf numFmtId="0" fontId="192" fillId="45" borderId="58" applyNumberFormat="0" applyProtection="0">
      <alignment horizontal="right"/>
    </xf>
    <xf numFmtId="0" fontId="192" fillId="45" borderId="58" applyNumberFormat="0" applyProtection="0">
      <alignment horizontal="right"/>
    </xf>
    <xf numFmtId="0" fontId="192" fillId="45" borderId="59" applyNumberFormat="0" applyProtection="0">
      <alignment horizontal="right"/>
    </xf>
    <xf numFmtId="0" fontId="192" fillId="45" borderId="59" applyNumberFormat="0" applyProtection="0">
      <alignment horizontal="right"/>
    </xf>
    <xf numFmtId="328" fontId="196" fillId="29" borderId="56"/>
    <xf numFmtId="328" fontId="196" fillId="29" borderId="57"/>
    <xf numFmtId="327" fontId="196" fillId="29" borderId="56"/>
    <xf numFmtId="326" fontId="196" fillId="29" borderId="56"/>
    <xf numFmtId="326" fontId="196" fillId="29" borderId="57"/>
    <xf numFmtId="0" fontId="196" fillId="29" borderId="56" applyNumberFormat="0">
      <alignment horizontal="right"/>
    </xf>
    <xf numFmtId="0" fontId="8" fillId="0" borderId="34" applyNumberFormat="0" applyFont="0" applyFill="0" applyProtection="0">
      <alignment horizontal="center"/>
    </xf>
    <xf numFmtId="0" fontId="8" fillId="0" borderId="34" applyNumberFormat="0" applyFont="0" applyFill="0" applyProtection="0">
      <alignment horizontal="center"/>
    </xf>
    <xf numFmtId="0" fontId="8" fillId="0" borderId="34" applyNumberFormat="0" applyFont="0" applyFill="0" applyProtection="0">
      <alignment horizontal="center"/>
    </xf>
    <xf numFmtId="0" fontId="8" fillId="0" borderId="34" applyNumberFormat="0" applyFont="0" applyFill="0" applyProtection="0">
      <alignment horizontal="center"/>
    </xf>
    <xf numFmtId="0" fontId="8" fillId="0" borderId="60" applyNumberFormat="0"/>
    <xf numFmtId="0" fontId="8" fillId="0" borderId="60" applyNumberFormat="0"/>
    <xf numFmtId="0" fontId="8" fillId="0" borderId="60" applyNumberFormat="0"/>
    <xf numFmtId="0" fontId="8" fillId="0" borderId="60" applyNumberFormat="0"/>
    <xf numFmtId="0" fontId="8" fillId="0" borderId="58" applyNumberFormat="0"/>
    <xf numFmtId="0" fontId="8" fillId="0" borderId="58" applyNumberFormat="0"/>
    <xf numFmtId="0" fontId="8" fillId="0" borderId="58" applyNumberFormat="0"/>
    <xf numFmtId="0" fontId="8" fillId="0" borderId="58" applyNumberFormat="0"/>
    <xf numFmtId="331" fontId="8" fillId="49" borderId="56">
      <alignment horizontal="left"/>
    </xf>
    <xf numFmtId="331" fontId="8" fillId="49" borderId="56">
      <alignment horizontal="left"/>
    </xf>
    <xf numFmtId="331" fontId="8" fillId="28" borderId="56">
      <alignment horizontal="left"/>
    </xf>
    <xf numFmtId="331" fontId="8" fillId="28" borderId="56">
      <alignment horizontal="left"/>
    </xf>
    <xf numFmtId="328" fontId="8" fillId="49" borderId="0" applyBorder="0" applyAlignment="0" applyProtection="0"/>
    <xf numFmtId="328" fontId="8" fillId="49" borderId="0" applyBorder="0" applyAlignment="0" applyProtection="0"/>
    <xf numFmtId="0" fontId="8" fillId="0" borderId="61" applyNumberFormat="0" applyFont="0" applyFill="0" applyAlignment="0" applyProtection="0"/>
    <xf numFmtId="0" fontId="8" fillId="0" borderId="61" applyNumberFormat="0" applyFont="0" applyFill="0" applyAlignment="0" applyProtection="0"/>
    <xf numFmtId="0" fontId="8" fillId="0" borderId="61" applyNumberFormat="0" applyFont="0" applyFill="0" applyAlignment="0" applyProtection="0"/>
    <xf numFmtId="0" fontId="8" fillId="0" borderId="61" applyNumberFormat="0" applyFont="0" applyFill="0" applyAlignment="0" applyProtection="0"/>
    <xf numFmtId="330" fontId="39" fillId="0" borderId="56" applyFill="0" applyProtection="0">
      <alignment horizontal="right"/>
    </xf>
    <xf numFmtId="330" fontId="39" fillId="49" borderId="56" applyProtection="0">
      <alignment horizontal="right"/>
    </xf>
    <xf numFmtId="0" fontId="8" fillId="0" borderId="0" applyNumberFormat="0"/>
    <xf numFmtId="0" fontId="8" fillId="0" borderId="0" applyNumberFormat="0"/>
    <xf numFmtId="299" fontId="8" fillId="0" borderId="56" applyFont="0" applyFill="0" applyAlignment="0" applyProtection="0"/>
    <xf numFmtId="299" fontId="8" fillId="0" borderId="56" applyFont="0" applyFill="0" applyAlignment="0" applyProtection="0"/>
    <xf numFmtId="299" fontId="8" fillId="0" borderId="57" applyFont="0" applyFill="0" applyAlignment="0" applyProtection="0"/>
    <xf numFmtId="299" fontId="8" fillId="0" borderId="57" applyFont="0" applyFill="0" applyAlignment="0" applyProtection="0"/>
    <xf numFmtId="299" fontId="8" fillId="49" borderId="57" applyFont="0" applyAlignment="0" applyProtection="0"/>
    <xf numFmtId="299" fontId="8" fillId="49" borderId="57" applyFont="0" applyAlignment="0" applyProtection="0"/>
    <xf numFmtId="328" fontId="196" fillId="29" borderId="56" applyAlignment="0" applyProtection="0"/>
    <xf numFmtId="328" fontId="196" fillId="29" borderId="57" applyAlignment="0" applyProtection="0"/>
    <xf numFmtId="327" fontId="196" fillId="29" borderId="56" applyAlignment="0" applyProtection="0"/>
    <xf numFmtId="326" fontId="196" fillId="29" borderId="56" applyAlignment="0" applyProtection="0"/>
    <xf numFmtId="326" fontId="196" fillId="29" borderId="57" applyAlignment="0" applyProtection="0"/>
    <xf numFmtId="0" fontId="196" fillId="29" borderId="56" applyNumberFormat="0" applyProtection="0">
      <alignment horizontal="right"/>
    </xf>
    <xf numFmtId="0" fontId="8" fillId="28" borderId="56" applyNumberFormat="0" applyFont="0" applyProtection="0">
      <alignment horizontal="left"/>
    </xf>
    <xf numFmtId="0" fontId="8" fillId="28" borderId="56" applyNumberFormat="0" applyFont="0" applyProtection="0">
      <alignment horizontal="left"/>
    </xf>
    <xf numFmtId="0" fontId="8" fillId="49" borderId="56" applyNumberFormat="0" applyFont="0" applyProtection="0">
      <alignment horizontal="left"/>
    </xf>
    <xf numFmtId="0" fontId="8" fillId="49" borderId="56" applyNumberFormat="0" applyFont="0" applyProtection="0">
      <alignment horizontal="left"/>
    </xf>
    <xf numFmtId="0" fontId="8" fillId="28" borderId="56" applyNumberFormat="0" applyFont="0" applyProtection="0">
      <alignment horizontal="right"/>
    </xf>
    <xf numFmtId="0" fontId="8" fillId="28" borderId="56" applyNumberFormat="0" applyFont="0" applyProtection="0">
      <alignment horizontal="right"/>
    </xf>
    <xf numFmtId="0" fontId="8" fillId="49" borderId="56" applyNumberFormat="0" applyFont="0" applyProtection="0">
      <alignment horizontal="right"/>
    </xf>
    <xf numFmtId="0" fontId="8" fillId="49" borderId="56" applyNumberFormat="0" applyFont="0" applyProtection="0">
      <alignment horizontal="right"/>
    </xf>
    <xf numFmtId="0" fontId="8" fillId="28" borderId="56" applyNumberFormat="0" applyFont="0" applyProtection="0">
      <alignment horizontal="center"/>
    </xf>
    <xf numFmtId="0" fontId="8" fillId="28" borderId="56" applyNumberFormat="0" applyFont="0" applyProtection="0">
      <alignment horizontal="center"/>
    </xf>
    <xf numFmtId="0" fontId="8" fillId="49" borderId="56" applyNumberFormat="0" applyFont="0" applyProtection="0">
      <alignment horizontal="center"/>
    </xf>
    <xf numFmtId="0" fontId="8" fillId="49" borderId="56" applyNumberFormat="0" applyFont="0" applyProtection="0">
      <alignment horizontal="center"/>
    </xf>
    <xf numFmtId="0" fontId="8" fillId="0" borderId="56" applyNumberFormat="0" applyFont="0" applyFill="0" applyAlignment="0" applyProtection="0"/>
    <xf numFmtId="0" fontId="8" fillId="0" borderId="56" applyNumberFormat="0" applyFont="0" applyFill="0" applyAlignment="0" applyProtection="0"/>
    <xf numFmtId="0" fontId="8" fillId="0" borderId="60" applyNumberFormat="0" applyFont="0" applyFill="0" applyAlignment="0" applyProtection="0"/>
    <xf numFmtId="0" fontId="8" fillId="0" borderId="60" applyNumberFormat="0" applyFont="0" applyFill="0" applyAlignment="0" applyProtection="0"/>
    <xf numFmtId="0" fontId="8" fillId="0" borderId="60" applyNumberFormat="0" applyFont="0" applyFill="0" applyAlignment="0" applyProtection="0"/>
    <xf numFmtId="0" fontId="8" fillId="0" borderId="60" applyNumberFormat="0" applyFont="0" applyFill="0" applyAlignment="0" applyProtection="0"/>
    <xf numFmtId="0" fontId="8" fillId="0" borderId="58" applyNumberFormat="0" applyFont="0" applyFill="0" applyAlignment="0" applyProtection="0"/>
    <xf numFmtId="0" fontId="8" fillId="0" borderId="58" applyNumberFormat="0" applyFont="0" applyFill="0" applyAlignment="0" applyProtection="0"/>
    <xf numFmtId="0" fontId="8" fillId="0" borderId="58" applyNumberFormat="0" applyFont="0" applyFill="0" applyAlignment="0" applyProtection="0"/>
    <xf numFmtId="0" fontId="8" fillId="0" borderId="58" applyNumberFormat="0" applyFont="0" applyFill="0" applyAlignment="0" applyProtection="0"/>
    <xf numFmtId="331" fontId="8" fillId="49" borderId="56" applyFont="0" applyProtection="0">
      <alignment horizontal="left"/>
    </xf>
    <xf numFmtId="331" fontId="8" fillId="49" borderId="56" applyFont="0" applyProtection="0">
      <alignment horizontal="left"/>
    </xf>
    <xf numFmtId="331" fontId="8" fillId="28" borderId="56" applyFont="0" applyProtection="0">
      <alignment horizontal="left"/>
    </xf>
    <xf numFmtId="331" fontId="8" fillId="28" borderId="56" applyFont="0" applyProtection="0">
      <alignment horizontal="left"/>
    </xf>
    <xf numFmtId="0" fontId="8" fillId="0" borderId="0" applyNumberFormat="0" applyFont="0" applyFill="0" applyAlignment="0" applyProtection="0"/>
    <xf numFmtId="0" fontId="8" fillId="0" borderId="0" applyNumberFormat="0" applyFont="0" applyFill="0" applyAlignment="0" applyProtection="0"/>
    <xf numFmtId="0" fontId="8" fillId="0" borderId="62" applyNumberFormat="0" applyFont="0" applyFill="0" applyAlignment="0" applyProtection="0"/>
    <xf numFmtId="0" fontId="8" fillId="0" borderId="62" applyNumberFormat="0" applyFont="0" applyFill="0" applyAlignment="0" applyProtection="0"/>
    <xf numFmtId="0" fontId="8" fillId="0" borderId="62" applyNumberFormat="0" applyFont="0" applyFill="0" applyAlignment="0" applyProtection="0"/>
    <xf numFmtId="0" fontId="8" fillId="0" borderId="62" applyNumberFormat="0" applyFont="0" applyFill="0" applyAlignment="0" applyProtection="0"/>
    <xf numFmtId="0" fontId="8" fillId="0" borderId="63" applyNumberFormat="0" applyFont="0" applyFill="0" applyAlignment="0" applyProtection="0"/>
    <xf numFmtId="0" fontId="8" fillId="0" borderId="63" applyNumberFormat="0" applyFont="0" applyFill="0" applyAlignment="0" applyProtection="0"/>
    <xf numFmtId="0" fontId="8" fillId="0" borderId="63" applyNumberFormat="0" applyFont="0" applyFill="0" applyAlignment="0" applyProtection="0"/>
    <xf numFmtId="0" fontId="8" fillId="0" borderId="63" applyNumberFormat="0" applyFont="0" applyFill="0" applyAlignment="0" applyProtection="0"/>
    <xf numFmtId="0" fontId="8" fillId="0" borderId="57" applyNumberFormat="0" applyFont="0" applyFill="0" applyAlignment="0" applyProtection="0"/>
    <xf numFmtId="0" fontId="8" fillId="0" borderId="57" applyNumberFormat="0" applyFont="0" applyFill="0" applyAlignment="0" applyProtection="0"/>
    <xf numFmtId="0" fontId="8" fillId="0" borderId="64" applyNumberFormat="0" applyFont="0" applyFill="0" applyAlignment="0" applyProtection="0"/>
    <xf numFmtId="0" fontId="8" fillId="0" borderId="64" applyNumberFormat="0" applyFont="0" applyFill="0" applyAlignment="0" applyProtection="0"/>
    <xf numFmtId="0" fontId="8" fillId="0" borderId="64" applyNumberFormat="0" applyFont="0" applyFill="0" applyAlignment="0" applyProtection="0"/>
    <xf numFmtId="0" fontId="8" fillId="0" borderId="64" applyNumberFormat="0" applyFont="0" applyFill="0" applyAlignment="0" applyProtection="0"/>
    <xf numFmtId="0" fontId="8" fillId="0" borderId="64" applyNumberFormat="0" applyFont="0" applyFill="0" applyAlignment="0" applyProtection="0"/>
    <xf numFmtId="0" fontId="8" fillId="0" borderId="64" applyNumberFormat="0" applyFont="0" applyFill="0" applyAlignment="0" applyProtection="0"/>
    <xf numFmtId="0" fontId="8" fillId="0" borderId="64" applyNumberFormat="0" applyFont="0" applyFill="0" applyAlignment="0" applyProtection="0"/>
    <xf numFmtId="0" fontId="8" fillId="0" borderId="64" applyNumberFormat="0" applyFont="0" applyFill="0" applyAlignment="0" applyProtection="0"/>
    <xf numFmtId="0" fontId="8" fillId="0" borderId="65" applyNumberFormat="0" applyFont="0" applyFill="0" applyAlignment="0" applyProtection="0"/>
    <xf numFmtId="0" fontId="8" fillId="0" borderId="65" applyNumberFormat="0" applyFont="0" applyFill="0" applyAlignment="0" applyProtection="0"/>
    <xf numFmtId="0" fontId="8" fillId="0" borderId="65" applyNumberFormat="0" applyFont="0" applyFill="0" applyAlignment="0" applyProtection="0"/>
    <xf numFmtId="0" fontId="8" fillId="0" borderId="65" applyNumberFormat="0" applyFont="0" applyFill="0" applyAlignment="0" applyProtection="0"/>
    <xf numFmtId="0" fontId="8" fillId="0" borderId="65" applyNumberFormat="0" applyFont="0" applyFill="0" applyAlignment="0" applyProtection="0"/>
    <xf numFmtId="0" fontId="8" fillId="0" borderId="65" applyNumberFormat="0" applyFont="0" applyFill="0" applyAlignment="0" applyProtection="0"/>
    <xf numFmtId="0" fontId="8" fillId="0" borderId="65" applyNumberFormat="0" applyFont="0" applyFill="0" applyAlignment="0" applyProtection="0"/>
    <xf numFmtId="0" fontId="8" fillId="0" borderId="65" applyNumberFormat="0" applyFont="0" applyFill="0" applyAlignment="0" applyProtection="0"/>
    <xf numFmtId="0" fontId="98" fillId="0" borderId="0" applyNumberFormat="0" applyBorder="0" applyAlignment="0"/>
    <xf numFmtId="0" fontId="5" fillId="0" borderId="0"/>
    <xf numFmtId="0" fontId="5" fillId="0" borderId="0"/>
    <xf numFmtId="0" fontId="5" fillId="0" borderId="0"/>
    <xf numFmtId="0" fontId="5" fillId="0" borderId="0"/>
    <xf numFmtId="0" fontId="104" fillId="0" borderId="0" applyNumberFormat="0" applyBorder="0" applyAlignment="0"/>
    <xf numFmtId="3" fontId="50" fillId="0" borderId="49" applyNumberFormat="0" applyFill="0" applyProtection="0"/>
    <xf numFmtId="9" fontId="176" fillId="0" borderId="0" applyNumberFormat="0" applyFill="0" applyAlignment="0" applyProtection="0"/>
    <xf numFmtId="0" fontId="102" fillId="45" borderId="28">
      <alignment horizontal="center" shrinkToFit="1"/>
    </xf>
    <xf numFmtId="37" fontId="178" fillId="0" borderId="66"/>
    <xf numFmtId="0" fontId="16" fillId="0" borderId="0">
      <alignment horizontal="center"/>
    </xf>
    <xf numFmtId="180" fontId="38" fillId="0" borderId="0">
      <alignment horizontal="centerContinuous"/>
    </xf>
    <xf numFmtId="0" fontId="197" fillId="0" borderId="0"/>
    <xf numFmtId="3" fontId="112" fillId="0" borderId="35"/>
    <xf numFmtId="40" fontId="8" fillId="0" borderId="0" applyBorder="0">
      <alignment horizontal="right"/>
    </xf>
    <xf numFmtId="40" fontId="8" fillId="0" borderId="0" applyBorder="0">
      <alignment horizontal="right"/>
    </xf>
    <xf numFmtId="3" fontId="112" fillId="0" borderId="35"/>
    <xf numFmtId="9" fontId="44" fillId="0" borderId="49" applyNumberFormat="0" applyFont="0" applyBorder="0" applyAlignment="0"/>
    <xf numFmtId="164" fontId="6" fillId="0" borderId="0"/>
    <xf numFmtId="49" fontId="36" fillId="0" borderId="0"/>
    <xf numFmtId="183" fontId="131" fillId="0" borderId="0"/>
    <xf numFmtId="183" fontId="131" fillId="0" borderId="0"/>
    <xf numFmtId="3" fontId="39" fillId="0" borderId="0" applyNumberFormat="0"/>
    <xf numFmtId="183" fontId="131" fillId="0" borderId="0"/>
    <xf numFmtId="183" fontId="131" fillId="0" borderId="0"/>
    <xf numFmtId="183" fontId="131" fillId="0" borderId="0"/>
    <xf numFmtId="183" fontId="131" fillId="0" borderId="0"/>
    <xf numFmtId="183" fontId="131" fillId="0" borderId="0"/>
    <xf numFmtId="183" fontId="131" fillId="0" borderId="0"/>
    <xf numFmtId="183" fontId="131" fillId="0" borderId="0"/>
    <xf numFmtId="183" fontId="131" fillId="0" borderId="0"/>
    <xf numFmtId="183" fontId="131" fillId="0" borderId="0"/>
    <xf numFmtId="183" fontId="131" fillId="0" borderId="0"/>
    <xf numFmtId="183" fontId="131" fillId="0" borderId="0"/>
    <xf numFmtId="183" fontId="131" fillId="0" borderId="0"/>
    <xf numFmtId="183" fontId="131" fillId="0" borderId="0"/>
    <xf numFmtId="183" fontId="131" fillId="0" borderId="0"/>
    <xf numFmtId="3" fontId="39" fillId="0" borderId="0" applyNumberFormat="0"/>
    <xf numFmtId="3" fontId="39" fillId="0" borderId="0" applyNumberFormat="0"/>
    <xf numFmtId="3" fontId="39" fillId="0" borderId="0" applyNumberFormat="0"/>
    <xf numFmtId="3" fontId="39" fillId="0" borderId="0" applyNumberFormat="0"/>
    <xf numFmtId="183" fontId="131" fillId="0" borderId="0"/>
    <xf numFmtId="183" fontId="131" fillId="0" borderId="0"/>
    <xf numFmtId="0" fontId="28" fillId="0" borderId="0" applyFill="0" applyBorder="0" applyProtection="0">
      <alignment horizontal="center" vertical="center"/>
    </xf>
    <xf numFmtId="0" fontId="198" fillId="0" borderId="0" applyBorder="0" applyProtection="0">
      <alignment vertical="center"/>
    </xf>
    <xf numFmtId="0" fontId="198" fillId="0" borderId="10" applyBorder="0" applyProtection="0">
      <alignment horizontal="right" vertical="center"/>
    </xf>
    <xf numFmtId="0" fontId="198" fillId="0" borderId="10" applyBorder="0" applyProtection="0">
      <alignment horizontal="right" vertical="center"/>
    </xf>
    <xf numFmtId="0" fontId="198" fillId="0" borderId="10" applyBorder="0" applyProtection="0">
      <alignment horizontal="right" vertical="center"/>
    </xf>
    <xf numFmtId="0" fontId="198" fillId="0" borderId="10" applyBorder="0" applyProtection="0">
      <alignment horizontal="right" vertical="center"/>
    </xf>
    <xf numFmtId="0" fontId="198" fillId="0" borderId="10" applyBorder="0" applyProtection="0">
      <alignment horizontal="right" vertical="center"/>
    </xf>
    <xf numFmtId="0" fontId="198" fillId="0" borderId="10" applyBorder="0" applyProtection="0">
      <alignment horizontal="right" vertical="center"/>
    </xf>
    <xf numFmtId="0" fontId="199" fillId="52" borderId="0" applyBorder="0" applyProtection="0">
      <alignment horizontal="centerContinuous" vertical="center"/>
    </xf>
    <xf numFmtId="0" fontId="199" fillId="50" borderId="10" applyBorder="0" applyProtection="0">
      <alignment horizontal="centerContinuous" vertical="center"/>
    </xf>
    <xf numFmtId="0" fontId="199" fillId="50" borderId="10" applyBorder="0" applyProtection="0">
      <alignment horizontal="centerContinuous" vertical="center"/>
    </xf>
    <xf numFmtId="0" fontId="199" fillId="50" borderId="10" applyBorder="0" applyProtection="0">
      <alignment horizontal="centerContinuous" vertical="center"/>
    </xf>
    <xf numFmtId="0" fontId="199" fillId="50" borderId="10" applyBorder="0" applyProtection="0">
      <alignment horizontal="centerContinuous" vertical="center"/>
    </xf>
    <xf numFmtId="0" fontId="199" fillId="50" borderId="10" applyBorder="0" applyProtection="0">
      <alignment horizontal="centerContinuous" vertical="center"/>
    </xf>
    <xf numFmtId="0" fontId="199" fillId="50" borderId="10" applyBorder="0" applyProtection="0">
      <alignment horizontal="centerContinuous" vertical="center"/>
    </xf>
    <xf numFmtId="0" fontId="80" fillId="0" borderId="0" applyBorder="0" applyProtection="0">
      <alignment horizontal="left"/>
    </xf>
    <xf numFmtId="0" fontId="200" fillId="0" borderId="55"/>
    <xf numFmtId="0" fontId="200" fillId="0" borderId="55"/>
    <xf numFmtId="0" fontId="28" fillId="0" borderId="0" applyFill="0" applyBorder="0" applyProtection="0"/>
    <xf numFmtId="0" fontId="39" fillId="0" borderId="0" applyFill="0" applyBorder="0" applyProtection="0">
      <alignment horizontal="left"/>
    </xf>
    <xf numFmtId="0" fontId="6" fillId="0" borderId="7" applyFill="0" applyBorder="0" applyProtection="0">
      <alignment horizontal="left" vertical="top"/>
    </xf>
    <xf numFmtId="0" fontId="6" fillId="0" borderId="7" applyFill="0" applyBorder="0" applyProtection="0">
      <alignment horizontal="left" vertical="top"/>
    </xf>
    <xf numFmtId="0" fontId="35" fillId="0" borderId="0">
      <alignment horizontal="centerContinuous"/>
    </xf>
    <xf numFmtId="195" fontId="201" fillId="0" borderId="0" applyNumberFormat="0" applyFill="0" applyBorder="0">
      <alignment horizontal="left"/>
    </xf>
    <xf numFmtId="3" fontId="5" fillId="0" borderId="0"/>
    <xf numFmtId="49" fontId="202" fillId="0" borderId="0"/>
    <xf numFmtId="38" fontId="203" fillId="0" borderId="0"/>
    <xf numFmtId="0" fontId="204" fillId="37" borderId="3" applyNumberFormat="0" applyBorder="0" applyAlignment="0" applyProtection="0"/>
    <xf numFmtId="37" fontId="6" fillId="0" borderId="0">
      <alignment horizontal="right" vertical="top" wrapText="1"/>
    </xf>
    <xf numFmtId="0" fontId="6" fillId="0" borderId="0"/>
    <xf numFmtId="49" fontId="205" fillId="0" borderId="10">
      <alignment vertical="center"/>
    </xf>
    <xf numFmtId="49" fontId="205" fillId="0" borderId="10">
      <alignment vertical="center"/>
    </xf>
    <xf numFmtId="49" fontId="205" fillId="0" borderId="10">
      <alignment vertical="center"/>
    </xf>
    <xf numFmtId="49" fontId="205" fillId="0" borderId="10">
      <alignment vertical="center"/>
    </xf>
    <xf numFmtId="49" fontId="205" fillId="0" borderId="10">
      <alignment vertical="center"/>
    </xf>
    <xf numFmtId="49" fontId="205" fillId="0" borderId="10">
      <alignment vertical="center"/>
    </xf>
    <xf numFmtId="0" fontId="6" fillId="0" borderId="0"/>
    <xf numFmtId="49" fontId="8" fillId="0" borderId="0" applyFont="0" applyFill="0" applyBorder="0" applyAlignment="0" applyProtection="0"/>
    <xf numFmtId="0" fontId="206" fillId="0" borderId="0"/>
    <xf numFmtId="0" fontId="157" fillId="0" borderId="0" applyNumberFormat="0" applyFill="0" applyBorder="0"/>
    <xf numFmtId="49" fontId="8" fillId="0" borderId="0" applyFont="0" applyFill="0" applyBorder="0" applyAlignment="0" applyProtection="0"/>
    <xf numFmtId="254" fontId="107" fillId="49" borderId="67">
      <alignment horizontal="left" vertical="top" wrapText="1"/>
      <protection locked="0"/>
    </xf>
    <xf numFmtId="0" fontId="207" fillId="0" borderId="0"/>
    <xf numFmtId="49" fontId="9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71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157" fillId="0" borderId="0" applyNumberFormat="0" applyFill="0" applyBorder="0"/>
    <xf numFmtId="0" fontId="208" fillId="0" borderId="0"/>
    <xf numFmtId="0" fontId="209" fillId="0" borderId="0" applyFill="0" applyBorder="0" applyProtection="0">
      <alignment horizontal="left" vertical="top"/>
    </xf>
    <xf numFmtId="22" fontId="82" fillId="0" borderId="0" applyFont="0" applyFill="0" applyBorder="0" applyAlignment="0" applyProtection="0"/>
    <xf numFmtId="22" fontId="82" fillId="0" borderId="0" applyFont="0" applyFill="0" applyBorder="0" applyAlignment="0" applyProtection="0"/>
    <xf numFmtId="0" fontId="69" fillId="0" borderId="0"/>
    <xf numFmtId="332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0" fontId="210" fillId="0" borderId="0"/>
    <xf numFmtId="0" fontId="169" fillId="0" borderId="0"/>
    <xf numFmtId="0" fontId="166" fillId="0" borderId="0" applyNumberFormat="0" applyFill="0" applyBorder="0" applyAlignment="0" applyProtection="0"/>
    <xf numFmtId="0" fontId="211" fillId="0" borderId="0" applyAlignment="0">
      <alignment horizontal="center"/>
    </xf>
    <xf numFmtId="0" fontId="212" fillId="0" borderId="0">
      <alignment horizontal="center"/>
    </xf>
    <xf numFmtId="0" fontId="52" fillId="0" borderId="0">
      <alignment horizontal="center"/>
    </xf>
    <xf numFmtId="0" fontId="213" fillId="0" borderId="0">
      <alignment horizontal="center"/>
    </xf>
    <xf numFmtId="0" fontId="5" fillId="0" borderId="0">
      <alignment horizontal="centerContinuous"/>
      <protection locked="0"/>
    </xf>
    <xf numFmtId="0" fontId="214" fillId="0" borderId="0">
      <alignment horizontal="center"/>
    </xf>
    <xf numFmtId="0" fontId="215" fillId="0" borderId="0" applyNumberFormat="0" applyFill="0" applyBorder="0" applyAlignment="0" applyProtection="0"/>
    <xf numFmtId="0" fontId="216" fillId="0" borderId="0"/>
    <xf numFmtId="0" fontId="62" fillId="0" borderId="27"/>
    <xf numFmtId="0" fontId="62" fillId="0" borderId="27"/>
    <xf numFmtId="0" fontId="29" fillId="0" borderId="0" applyFill="0" applyBorder="0" applyAlignment="0" applyProtection="0"/>
    <xf numFmtId="0" fontId="217" fillId="2" borderId="68">
      <alignment horizontal="center" wrapText="1"/>
    </xf>
    <xf numFmtId="0" fontId="71" fillId="0" borderId="69" applyNumberFormat="0" applyFont="0" applyFill="0" applyAlignment="0" applyProtection="0"/>
    <xf numFmtId="3" fontId="218" fillId="0" borderId="0"/>
    <xf numFmtId="0" fontId="8" fillId="27" borderId="0" applyNumberFormat="0" applyFont="0" applyBorder="0" applyAlignment="0" applyProtection="0"/>
    <xf numFmtId="0" fontId="8" fillId="27" borderId="0" applyNumberFormat="0" applyFont="0" applyBorder="0" applyAlignment="0" applyProtection="0"/>
    <xf numFmtId="195" fontId="219" fillId="0" borderId="0">
      <alignment horizontal="left"/>
      <protection locked="0"/>
    </xf>
    <xf numFmtId="38" fontId="220" fillId="0" borderId="0"/>
    <xf numFmtId="253" fontId="221" fillId="0" borderId="0">
      <alignment horizontal="right"/>
    </xf>
    <xf numFmtId="1" fontId="221" fillId="0" borderId="0">
      <alignment horizontal="left"/>
    </xf>
    <xf numFmtId="0" fontId="222" fillId="0" borderId="0">
      <alignment horizontal="fill"/>
    </xf>
    <xf numFmtId="0" fontId="8" fillId="0" borderId="4" applyNumberFormat="0" applyFont="0" applyFill="0" applyAlignment="0" applyProtection="0"/>
    <xf numFmtId="0" fontId="8" fillId="0" borderId="4" applyNumberFormat="0" applyFont="0" applyFill="0" applyAlignment="0" applyProtection="0"/>
    <xf numFmtId="4" fontId="25" fillId="53" borderId="0" applyFill="0" applyProtection="0">
      <alignment horizontal="right"/>
    </xf>
    <xf numFmtId="37" fontId="6" fillId="54" borderId="0" applyNumberFormat="0" applyBorder="0" applyAlignment="0" applyProtection="0"/>
    <xf numFmtId="37" fontId="6" fillId="0" borderId="0"/>
    <xf numFmtId="3" fontId="4" fillId="0" borderId="37" applyProtection="0"/>
    <xf numFmtId="3" fontId="136" fillId="0" borderId="0">
      <protection locked="0"/>
    </xf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3" fillId="0" borderId="0" applyNumberFormat="0" applyFill="0" applyBorder="0" applyAlignment="0" applyProtection="0"/>
    <xf numFmtId="0" fontId="8" fillId="2" borderId="0">
      <alignment horizontal="center"/>
    </xf>
    <xf numFmtId="0" fontId="8" fillId="2" borderId="0">
      <alignment horizontal="center"/>
    </xf>
    <xf numFmtId="1" fontId="63" fillId="0" borderId="0">
      <alignment horizontal="right"/>
    </xf>
    <xf numFmtId="0" fontId="104" fillId="0" borderId="0" applyFont="0" applyFill="0" applyBorder="0" applyAlignment="0" applyProtection="0"/>
    <xf numFmtId="333" fontId="8" fillId="0" borderId="0" applyFont="0" applyFill="0" applyBorder="0" applyAlignment="0" applyProtection="0"/>
    <xf numFmtId="333" fontId="8" fillId="0" borderId="0" applyFont="0" applyFill="0" applyBorder="0" applyAlignment="0" applyProtection="0"/>
    <xf numFmtId="334" fontId="8" fillId="0" borderId="0" applyFont="0" applyFill="0" applyBorder="0" applyAlignment="0" applyProtection="0"/>
    <xf numFmtId="334" fontId="8" fillId="0" borderId="0" applyFont="0" applyFill="0" applyBorder="0" applyAlignment="0" applyProtection="0"/>
    <xf numFmtId="335" fontId="224" fillId="0" borderId="10" applyBorder="0" applyProtection="0">
      <alignment horizontal="right"/>
    </xf>
    <xf numFmtId="335" fontId="224" fillId="0" borderId="10" applyBorder="0" applyProtection="0">
      <alignment horizontal="right"/>
    </xf>
    <xf numFmtId="335" fontId="224" fillId="0" borderId="10" applyBorder="0" applyProtection="0">
      <alignment horizontal="right"/>
    </xf>
    <xf numFmtId="335" fontId="224" fillId="0" borderId="10" applyBorder="0" applyProtection="0">
      <alignment horizontal="right"/>
    </xf>
    <xf numFmtId="335" fontId="224" fillId="0" borderId="10" applyBorder="0" applyProtection="0">
      <alignment horizontal="right"/>
    </xf>
    <xf numFmtId="335" fontId="224" fillId="0" borderId="10" applyBorder="0" applyProtection="0">
      <alignment horizontal="right"/>
    </xf>
    <xf numFmtId="0" fontId="157" fillId="55" borderId="70" applyNumberFormat="0" applyFont="0" applyBorder="0" applyAlignment="0" applyProtection="0">
      <alignment horizontal="right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25" fillId="0" borderId="0"/>
    <xf numFmtId="0" fontId="231" fillId="0" borderId="0" applyNumberFormat="0" applyFill="0" applyBorder="0" applyAlignment="0" applyProtection="0"/>
    <xf numFmtId="0" fontId="232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232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0" fillId="57" borderId="0" xfId="0" applyFill="1"/>
    <xf numFmtId="9" fontId="0" fillId="57" borderId="0" xfId="0" applyNumberFormat="1" applyFill="1"/>
    <xf numFmtId="0" fontId="0" fillId="0" borderId="79" xfId="0" applyBorder="1"/>
    <xf numFmtId="0" fontId="0" fillId="57" borderId="71" xfId="0" applyFill="1" applyBorder="1"/>
    <xf numFmtId="0" fontId="0" fillId="57" borderId="74" xfId="0" applyFill="1" applyBorder="1"/>
    <xf numFmtId="337" fontId="0" fillId="57" borderId="0" xfId="0" applyNumberFormat="1" applyFill="1"/>
    <xf numFmtId="0" fontId="0" fillId="57" borderId="72" xfId="0" applyFill="1" applyBorder="1"/>
    <xf numFmtId="0" fontId="0" fillId="57" borderId="77" xfId="0" applyFill="1" applyBorder="1"/>
    <xf numFmtId="183" fontId="0" fillId="57" borderId="0" xfId="2" applyNumberFormat="1" applyFont="1" applyFill="1" applyBorder="1"/>
    <xf numFmtId="0" fontId="227" fillId="56" borderId="0" xfId="0" applyFont="1" applyFill="1"/>
    <xf numFmtId="0" fontId="0" fillId="57" borderId="76" xfId="0" applyFill="1" applyBorder="1"/>
    <xf numFmtId="336" fontId="227" fillId="56" borderId="0" xfId="0" applyNumberFormat="1" applyFont="1" applyFill="1"/>
    <xf numFmtId="337" fontId="0" fillId="0" borderId="0" xfId="0" applyNumberFormat="1"/>
    <xf numFmtId="0" fontId="2" fillId="0" borderId="79" xfId="0" applyFont="1" applyBorder="1"/>
    <xf numFmtId="0" fontId="229" fillId="0" borderId="0" xfId="0" applyFont="1"/>
    <xf numFmtId="337" fontId="229" fillId="0" borderId="0" xfId="0" applyNumberFormat="1" applyFont="1"/>
    <xf numFmtId="0" fontId="227" fillId="56" borderId="71" xfId="0" applyFont="1" applyFill="1" applyBorder="1"/>
    <xf numFmtId="183" fontId="227" fillId="56" borderId="73" xfId="2" applyNumberFormat="1" applyFont="1" applyFill="1" applyBorder="1"/>
    <xf numFmtId="0" fontId="227" fillId="56" borderId="76" xfId="0" applyFont="1" applyFill="1" applyBorder="1"/>
    <xf numFmtId="332" fontId="227" fillId="56" borderId="78" xfId="0" applyNumberFormat="1" applyFont="1" applyFill="1" applyBorder="1"/>
    <xf numFmtId="9" fontId="0" fillId="57" borderId="77" xfId="0" applyNumberFormat="1" applyFill="1" applyBorder="1"/>
    <xf numFmtId="9" fontId="0" fillId="57" borderId="72" xfId="0" applyNumberFormat="1" applyFill="1" applyBorder="1"/>
    <xf numFmtId="337" fontId="0" fillId="57" borderId="77" xfId="0" applyNumberFormat="1" applyFill="1" applyBorder="1"/>
    <xf numFmtId="0" fontId="226" fillId="56" borderId="0" xfId="0" applyFont="1" applyFill="1"/>
    <xf numFmtId="336" fontId="226" fillId="56" borderId="0" xfId="0" applyNumberFormat="1" applyFont="1" applyFill="1"/>
    <xf numFmtId="337" fontId="0" fillId="57" borderId="72" xfId="0" applyNumberFormat="1" applyFill="1" applyBorder="1"/>
    <xf numFmtId="9" fontId="228" fillId="57" borderId="0" xfId="0" applyNumberFormat="1" applyFont="1" applyFill="1"/>
    <xf numFmtId="0" fontId="0" fillId="57" borderId="81" xfId="0" applyFill="1" applyBorder="1"/>
    <xf numFmtId="0" fontId="0" fillId="57" borderId="80" xfId="0" applyFill="1" applyBorder="1"/>
    <xf numFmtId="337" fontId="0" fillId="57" borderId="80" xfId="0" applyNumberFormat="1" applyFill="1" applyBorder="1"/>
    <xf numFmtId="0" fontId="228" fillId="57" borderId="0" xfId="0" applyFont="1" applyFill="1"/>
    <xf numFmtId="0" fontId="0" fillId="57" borderId="82" xfId="0" applyFill="1" applyBorder="1"/>
    <xf numFmtId="0" fontId="0" fillId="57" borderId="83" xfId="0" applyFill="1" applyBorder="1"/>
    <xf numFmtId="337" fontId="0" fillId="57" borderId="83" xfId="0" applyNumberFormat="1" applyFill="1" applyBorder="1"/>
    <xf numFmtId="332" fontId="0" fillId="57" borderId="77" xfId="0" applyNumberFormat="1" applyFill="1" applyBorder="1"/>
    <xf numFmtId="14" fontId="3" fillId="0" borderId="77" xfId="0" applyNumberFormat="1" applyFont="1" applyBorder="1"/>
    <xf numFmtId="0" fontId="230" fillId="0" borderId="0" xfId="0" applyFont="1"/>
    <xf numFmtId="0" fontId="233" fillId="57" borderId="78" xfId="0" applyFont="1" applyFill="1" applyBorder="1"/>
    <xf numFmtId="337" fontId="233" fillId="58" borderId="72" xfId="1" applyNumberFormat="1" applyFont="1" applyFill="1" applyBorder="1"/>
    <xf numFmtId="9" fontId="233" fillId="59" borderId="72" xfId="0" applyNumberFormat="1" applyFont="1" applyFill="1" applyBorder="1"/>
    <xf numFmtId="9" fontId="233" fillId="59" borderId="0" xfId="0" applyNumberFormat="1" applyFont="1" applyFill="1"/>
    <xf numFmtId="9" fontId="233" fillId="59" borderId="77" xfId="0" applyNumberFormat="1" applyFont="1" applyFill="1" applyBorder="1"/>
    <xf numFmtId="0" fontId="0" fillId="60" borderId="0" xfId="0" applyFill="1"/>
    <xf numFmtId="0" fontId="2" fillId="57" borderId="72" xfId="0" applyFont="1" applyFill="1" applyBorder="1"/>
    <xf numFmtId="0" fontId="2" fillId="57" borderId="71" xfId="0" applyFont="1" applyFill="1" applyBorder="1"/>
    <xf numFmtId="0" fontId="0" fillId="0" borderId="0" xfId="0" applyAlignment="1">
      <alignment wrapText="1"/>
    </xf>
    <xf numFmtId="9" fontId="233" fillId="59" borderId="73" xfId="0" applyNumberFormat="1" applyFont="1" applyFill="1" applyBorder="1"/>
    <xf numFmtId="9" fontId="233" fillId="59" borderId="75" xfId="0" applyNumberFormat="1" applyFont="1" applyFill="1" applyBorder="1"/>
  </cellXfs>
  <cellStyles count="1945">
    <cellStyle name="-" xfId="3" xr:uid="{00000000-0005-0000-0000-000069000000}"/>
    <cellStyle name="&quot;X&quot; MEN" xfId="4" xr:uid="{00000000-0005-0000-0000-00006C000000}"/>
    <cellStyle name="# Assets" xfId="5" xr:uid="{00000000-0005-0000-0000-00006F000000}"/>
    <cellStyle name="$" xfId="6" xr:uid="{00000000-0005-0000-0000-000076000000}"/>
    <cellStyle name="$ 0 decimal" xfId="7" xr:uid="{00000000-0005-0000-0000-000077000000}"/>
    <cellStyle name="$ 0 decimal 2" xfId="8" xr:uid="{00000000-0005-0000-0000-000078000000}"/>
    <cellStyle name="$ 1 decimal" xfId="9" xr:uid="{00000000-0005-0000-0000-000079000000}"/>
    <cellStyle name="$ 2 decimals" xfId="10" xr:uid="{00000000-0005-0000-0000-00007A000000}"/>
    <cellStyle name="$,000.  t10" xfId="11" xr:uid="{00000000-0005-0000-0000-00007B000000}"/>
    <cellStyle name="$,000.  t10 2" xfId="12" xr:uid="{00000000-0005-0000-0000-00007C000000}"/>
    <cellStyle name="$,000.  t12" xfId="13" xr:uid="{00000000-0005-0000-0000-00007D000000}"/>
    <cellStyle name="$,000.  t12 2" xfId="14" xr:uid="{00000000-0005-0000-0000-00007E000000}"/>
    <cellStyle name="$,000.00  t10" xfId="15" xr:uid="{00000000-0005-0000-0000-00007F000000}"/>
    <cellStyle name="$,000.00  t10 2" xfId="16" xr:uid="{00000000-0005-0000-0000-000080000000}"/>
    <cellStyle name="$,000.00  t12" xfId="17" xr:uid="{00000000-0005-0000-0000-000081000000}"/>
    <cellStyle name="$,000.00  t12 2" xfId="18" xr:uid="{00000000-0005-0000-0000-000082000000}"/>
    <cellStyle name="$0" xfId="19" xr:uid="{00000000-0005-0000-0000-000083000000}"/>
    <cellStyle name="$0.00" xfId="20" xr:uid="{00000000-0005-0000-0000-000084000000}"/>
    <cellStyle name="$00.00" xfId="21" xr:uid="{00000000-0005-0000-0000-000085000000}"/>
    <cellStyle name="$m" xfId="22" xr:uid="{00000000-0005-0000-0000-000086000000}"/>
    <cellStyle name="$q" xfId="23" xr:uid="{00000000-0005-0000-0000-000087000000}"/>
    <cellStyle name="$q*" xfId="24" xr:uid="{00000000-0005-0000-0000-000088000000}"/>
    <cellStyle name="$qA" xfId="25" xr:uid="{00000000-0005-0000-0000-000089000000}"/>
    <cellStyle name="$qRange" xfId="26" xr:uid="{00000000-0005-0000-0000-00008A000000}"/>
    <cellStyle name="% Center" xfId="27" xr:uid="{00000000-0005-0000-0000-000070000000}"/>
    <cellStyle name=";;;" xfId="28" xr:uid="{00000000-0005-0000-0000-00006A000000}"/>
    <cellStyle name="?‹æØ‚è_Region Orders (2)" xfId="29" xr:uid="{00000000-0005-0000-0000-00006B000000}"/>
    <cellStyle name="\" xfId="30" xr:uid="{00000000-0005-0000-0000-00006D000000}"/>
    <cellStyle name="\_Company Maguire Model 185 Final" xfId="31" xr:uid="{00000000-0005-0000-0000-00006E000000}"/>
    <cellStyle name="_%(SignOnly)" xfId="32" xr:uid="{00000000-0005-0000-0000-000000000000}"/>
    <cellStyle name="_%(SignOnly) 2" xfId="33" xr:uid="{00000000-0005-0000-0000-000001000000}"/>
    <cellStyle name="_%(SignOnly) 2 2" xfId="34" xr:uid="{00000000-0005-0000-0000-000002000000}"/>
    <cellStyle name="_%(SignSpaceOnly)" xfId="35" xr:uid="{00000000-0005-0000-0000-000003000000}"/>
    <cellStyle name="_%(SignSpaceOnly) 2" xfId="36" xr:uid="{00000000-0005-0000-0000-000004000000}"/>
    <cellStyle name="_%(SignSpaceOnly) 2 2" xfId="37" xr:uid="{00000000-0005-0000-0000-000005000000}"/>
    <cellStyle name="_Comma" xfId="38" xr:uid="{00000000-0005-0000-0000-000006000000}"/>
    <cellStyle name="_Comma 2" xfId="39" xr:uid="{00000000-0005-0000-0000-000007000000}"/>
    <cellStyle name="_Comma 2 2" xfId="40" xr:uid="{00000000-0005-0000-0000-000008000000}"/>
    <cellStyle name="_Comma_Barnabey's Updated" xfId="41" xr:uid="{00000000-0005-0000-0000-000009000000}"/>
    <cellStyle name="_Comma_Barnabey's Updated 2" xfId="42" xr:uid="{00000000-0005-0000-0000-00000A000000}"/>
    <cellStyle name="_Comma_Copy of Lodging REITs 1Q 05 WIP v4xls" xfId="43" xr:uid="{00000000-0005-0000-0000-00000B000000}"/>
    <cellStyle name="_Comma_Copy of Lodging REITs 1Q 05 WIP v4xls 2" xfId="44" xr:uid="{00000000-0005-0000-0000-00000C000000}"/>
    <cellStyle name="_Comma_HB CF MOdel v4" xfId="45" xr:uid="{00000000-0005-0000-0000-00000D000000}"/>
    <cellStyle name="_Comma_HB CF MOdel v4 2" xfId="46" xr:uid="{00000000-0005-0000-0000-00000E000000}"/>
    <cellStyle name="_Comma_Lease Buyout Analysis_2006" xfId="47" xr:uid="{00000000-0005-0000-0000-00000F000000}"/>
    <cellStyle name="_Comma_Lease Buyout Analysis_2006 2" xfId="48" xr:uid="{00000000-0005-0000-0000-000010000000}"/>
    <cellStyle name="_Comma_SLC_MY2001_Revised for Presentation_10_2001" xfId="49" xr:uid="{00000000-0005-0000-0000-000011000000}"/>
    <cellStyle name="_Comma_SLC_MY2001_Revised for Presentation_10_2001 2" xfId="50" xr:uid="{00000000-0005-0000-0000-000012000000}"/>
    <cellStyle name="_Comma_Thilo Schedules muckup" xfId="51" xr:uid="{00000000-0005-0000-0000-000013000000}"/>
    <cellStyle name="_Comma_Thilo Schedules muckup 2" xfId="52" xr:uid="{00000000-0005-0000-0000-000014000000}"/>
    <cellStyle name="_Currency" xfId="53" xr:uid="{00000000-0005-0000-0000-000015000000}"/>
    <cellStyle name="_Currency 2" xfId="54" xr:uid="{00000000-0005-0000-0000-000016000000}"/>
    <cellStyle name="_Currency_Barnabey's Updated" xfId="55" xr:uid="{00000000-0005-0000-0000-000017000000}"/>
    <cellStyle name="_Currency_Barnabey's Updated 2" xfId="56" xr:uid="{00000000-0005-0000-0000-000018000000}"/>
    <cellStyle name="_Currency_Copy of Lodging REITs 1Q 05 WIP v4xls" xfId="57" xr:uid="{00000000-0005-0000-0000-000019000000}"/>
    <cellStyle name="_Currency_Copy of Lodging REITs 1Q 05 WIP v4xls 2" xfId="58" xr:uid="{00000000-0005-0000-0000-00001A000000}"/>
    <cellStyle name="_Currency_HB CF MOdel v4" xfId="59" xr:uid="{00000000-0005-0000-0000-00001B000000}"/>
    <cellStyle name="_Currency_HB CF MOdel v4 2" xfId="60" xr:uid="{00000000-0005-0000-0000-00001C000000}"/>
    <cellStyle name="_Currency_Lease Buyout Analysis_2006" xfId="61" xr:uid="{00000000-0005-0000-0000-00001D000000}"/>
    <cellStyle name="_Currency_Lease Buyout Analysis_2006 2" xfId="62" xr:uid="{00000000-0005-0000-0000-00001E000000}"/>
    <cellStyle name="_Currency_Roberts Standalone14 Quarterly 2" xfId="63" xr:uid="{00000000-0005-0000-0000-00001F000000}"/>
    <cellStyle name="_Currency_SLC_MY2001_Revised for Presentation_10_2001" xfId="64" xr:uid="{00000000-0005-0000-0000-000020000000}"/>
    <cellStyle name="_Currency_SLC_MY2001_Revised for Presentation_10_2001 2" xfId="65" xr:uid="{00000000-0005-0000-0000-000021000000}"/>
    <cellStyle name="_Currency_Thilo Schedules muckup" xfId="66" xr:uid="{00000000-0005-0000-0000-000022000000}"/>
    <cellStyle name="_Currency_Thilo Schedules muckup 2" xfId="67" xr:uid="{00000000-0005-0000-0000-000023000000}"/>
    <cellStyle name="_CurrencySpace" xfId="68" xr:uid="{00000000-0005-0000-0000-000024000000}"/>
    <cellStyle name="_CurrencySpace 2" xfId="69" xr:uid="{00000000-0005-0000-0000-000025000000}"/>
    <cellStyle name="_CurrencySpace 2 2" xfId="70" xr:uid="{00000000-0005-0000-0000-000026000000}"/>
    <cellStyle name="_CurrencySpace_Barnabey's Updated" xfId="71" xr:uid="{00000000-0005-0000-0000-000027000000}"/>
    <cellStyle name="_CurrencySpace_Barnabey's Updated 2" xfId="72" xr:uid="{00000000-0005-0000-0000-000028000000}"/>
    <cellStyle name="_CurrencySpace_Copy of Lodging REITs 1Q 05 WIP v4xls" xfId="73" xr:uid="{00000000-0005-0000-0000-000029000000}"/>
    <cellStyle name="_CurrencySpace_Copy of Lodging REITs 1Q 05 WIP v4xls 2" xfId="74" xr:uid="{00000000-0005-0000-0000-00002A000000}"/>
    <cellStyle name="_CurrencySpace_HB CF MOdel v4" xfId="75" xr:uid="{00000000-0005-0000-0000-00002B000000}"/>
    <cellStyle name="_CurrencySpace_HB CF MOdel v4 2" xfId="76" xr:uid="{00000000-0005-0000-0000-00002C000000}"/>
    <cellStyle name="_CurrencySpace_Lease Buyout Analysis_2006" xfId="77" xr:uid="{00000000-0005-0000-0000-00002D000000}"/>
    <cellStyle name="_CurrencySpace_Lease Buyout Analysis_2006 2" xfId="78" xr:uid="{00000000-0005-0000-0000-00002E000000}"/>
    <cellStyle name="_CurrencySpace_SLC_MY2001_Revised for Presentation_10_2001" xfId="79" xr:uid="{00000000-0005-0000-0000-00002F000000}"/>
    <cellStyle name="_CurrencySpace_SLC_MY2001_Revised for Presentation_10_2001 2" xfId="80" xr:uid="{00000000-0005-0000-0000-000030000000}"/>
    <cellStyle name="_CurrencySpace_Thilo Schedules muckup" xfId="81" xr:uid="{00000000-0005-0000-0000-000031000000}"/>
    <cellStyle name="_CurrencySpace_Thilo Schedules muckup 2" xfId="82" xr:uid="{00000000-0005-0000-0000-000032000000}"/>
    <cellStyle name="_Euro" xfId="83" xr:uid="{00000000-0005-0000-0000-000033000000}"/>
    <cellStyle name="_Euro 2" xfId="84" xr:uid="{00000000-0005-0000-0000-000034000000}"/>
    <cellStyle name="_Euro 2 2" xfId="85" xr:uid="{00000000-0005-0000-0000-000035000000}"/>
    <cellStyle name="_Heading" xfId="86" xr:uid="{00000000-0005-0000-0000-000036000000}"/>
    <cellStyle name="_Highlight" xfId="87" xr:uid="{00000000-0005-0000-0000-000037000000}"/>
    <cellStyle name="_Highlight 2" xfId="88" xr:uid="{00000000-0005-0000-0000-000038000000}"/>
    <cellStyle name="_Highlight 2 2" xfId="89" xr:uid="{00000000-0005-0000-0000-000039000000}"/>
    <cellStyle name="_Multiple" xfId="90" xr:uid="{00000000-0005-0000-0000-00003A000000}"/>
    <cellStyle name="_Multiple 2" xfId="91" xr:uid="{00000000-0005-0000-0000-00003B000000}"/>
    <cellStyle name="_Multiple 2 2" xfId="92" xr:uid="{00000000-0005-0000-0000-00003C000000}"/>
    <cellStyle name="_Multiple Comps Final Combined v2" xfId="93" xr:uid="{00000000-0005-0000-0000-00003D000000}"/>
    <cellStyle name="_Multiple Comps Final Combined v2 2" xfId="94" xr:uid="{00000000-0005-0000-0000-00003E000000}"/>
    <cellStyle name="_Multiple_201W92.v6" xfId="95" xr:uid="{00000000-0005-0000-0000-00003F000000}"/>
    <cellStyle name="_Multiple_201W92.v6 2" xfId="96" xr:uid="{00000000-0005-0000-0000-000040000000}"/>
    <cellStyle name="_Multiple_Barnabey's Updated" xfId="97" xr:uid="{00000000-0005-0000-0000-000041000000}"/>
    <cellStyle name="_Multiple_Barnabey's Updated 2" xfId="98" xr:uid="{00000000-0005-0000-0000-000042000000}"/>
    <cellStyle name="_Multiple_Copy of Lodging REITs 1Q 05 WIP v4xls" xfId="99" xr:uid="{00000000-0005-0000-0000-000043000000}"/>
    <cellStyle name="_Multiple_Copy of Lodging REITs 1Q 05 WIP v4xls 2" xfId="100" xr:uid="{00000000-0005-0000-0000-000044000000}"/>
    <cellStyle name="_Multiple_HB CF MOdel v4" xfId="101" xr:uid="{00000000-0005-0000-0000-000045000000}"/>
    <cellStyle name="_Multiple_HB CF MOdel v4 2" xfId="102" xr:uid="{00000000-0005-0000-0000-000046000000}"/>
    <cellStyle name="_Multiple_Lease Buyout Analysis_2006" xfId="103" xr:uid="{00000000-0005-0000-0000-000047000000}"/>
    <cellStyle name="_Multiple_Lease Buyout Analysis_2006 2" xfId="104" xr:uid="{00000000-0005-0000-0000-000048000000}"/>
    <cellStyle name="_Multiple_SLC_MY2001_Revised for Presentation_10_2001" xfId="105" xr:uid="{00000000-0005-0000-0000-000049000000}"/>
    <cellStyle name="_Multiple_SLC_MY2001_Revised for Presentation_10_2001 2" xfId="106" xr:uid="{00000000-0005-0000-0000-00004A000000}"/>
    <cellStyle name="_Multiple_Thilo Schedules muckup" xfId="107" xr:uid="{00000000-0005-0000-0000-00004B000000}"/>
    <cellStyle name="_Multiple_Thilo Schedules muckup 2" xfId="108" xr:uid="{00000000-0005-0000-0000-00004C000000}"/>
    <cellStyle name="_MultipleSpace" xfId="109" xr:uid="{00000000-0005-0000-0000-00004D000000}"/>
    <cellStyle name="_MultipleSpace 2" xfId="110" xr:uid="{00000000-0005-0000-0000-00004E000000}"/>
    <cellStyle name="_MultipleSpace_Barnabey's Updated" xfId="111" xr:uid="{00000000-0005-0000-0000-00004F000000}"/>
    <cellStyle name="_MultipleSpace_Barnabey's Updated 2" xfId="112" xr:uid="{00000000-0005-0000-0000-000050000000}"/>
    <cellStyle name="_MultipleSpace_Copy of Lodging REITs 1Q 05 WIP v4xls" xfId="113" xr:uid="{00000000-0005-0000-0000-000051000000}"/>
    <cellStyle name="_MultipleSpace_Copy of Lodging REITs 1Q 05 WIP v4xls 2" xfId="114" xr:uid="{00000000-0005-0000-0000-000052000000}"/>
    <cellStyle name="_MultipleSpace_HB CF MOdel v4" xfId="115" xr:uid="{00000000-0005-0000-0000-000053000000}"/>
    <cellStyle name="_MultipleSpace_HB CF MOdel v4 2" xfId="116" xr:uid="{00000000-0005-0000-0000-000054000000}"/>
    <cellStyle name="_MultipleSpace_IR Reports - PD6-June v5" xfId="117" xr:uid="{00000000-0005-0000-0000-000055000000}"/>
    <cellStyle name="_MultipleSpace_IR Reports - PD6-June v5 2" xfId="118" xr:uid="{00000000-0005-0000-0000-000056000000}"/>
    <cellStyle name="_MultipleSpace_Lease Buyout Analysis_2006" xfId="119" xr:uid="{00000000-0005-0000-0000-000057000000}"/>
    <cellStyle name="_MultipleSpace_Lease Buyout Analysis_2006 2" xfId="120" xr:uid="{00000000-0005-0000-0000-000058000000}"/>
    <cellStyle name="_MultipleSpace_SLC_MY2001_Revised for Presentation_10_2001" xfId="121" xr:uid="{00000000-0005-0000-0000-000059000000}"/>
    <cellStyle name="_MultipleSpace_SLC_MY2001_Revised for Presentation_10_2001 2" xfId="122" xr:uid="{00000000-0005-0000-0000-00005A000000}"/>
    <cellStyle name="_MultipleSpace_Thilo Schedules muckup" xfId="123" xr:uid="{00000000-0005-0000-0000-00005B000000}"/>
    <cellStyle name="_MultipleSpace_Thilo Schedules muckup 2" xfId="124" xr:uid="{00000000-0005-0000-0000-00005C000000}"/>
    <cellStyle name="_Percent" xfId="125" xr:uid="{00000000-0005-0000-0000-00005D000000}"/>
    <cellStyle name="_Percent 2" xfId="126" xr:uid="{00000000-0005-0000-0000-00005E000000}"/>
    <cellStyle name="_Percent 3" xfId="127" xr:uid="{00000000-0005-0000-0000-00005F000000}"/>
    <cellStyle name="_PercentSpace" xfId="128" xr:uid="{00000000-0005-0000-0000-000060000000}"/>
    <cellStyle name="_PercentSpace 2" xfId="129" xr:uid="{00000000-0005-0000-0000-000061000000}"/>
    <cellStyle name="_PercentSpace 3" xfId="130" xr:uid="{00000000-0005-0000-0000-000062000000}"/>
    <cellStyle name="_SubHeading" xfId="131" xr:uid="{00000000-0005-0000-0000-000063000000}"/>
    <cellStyle name="_Table" xfId="132" xr:uid="{00000000-0005-0000-0000-000064000000}"/>
    <cellStyle name="_TableHead" xfId="133" xr:uid="{00000000-0005-0000-0000-000065000000}"/>
    <cellStyle name="_TableRowHead" xfId="134" xr:uid="{00000000-0005-0000-0000-000066000000}"/>
    <cellStyle name="_TableSuperHead" xfId="135" xr:uid="{00000000-0005-0000-0000-000067000000}"/>
    <cellStyle name="_WACC Analysis" xfId="136" xr:uid="{00000000-0005-0000-0000-000068000000}"/>
    <cellStyle name="¢ Currency [1]" xfId="137" xr:uid="{00000000-0005-0000-0000-000074000000}"/>
    <cellStyle name="¢ Currency [3]" xfId="138" xr:uid="{00000000-0005-0000-0000-000075000000}"/>
    <cellStyle name="£ BP" xfId="139" xr:uid="{00000000-0005-0000-0000-00008B000000}"/>
    <cellStyle name="£Currency [0]" xfId="140" xr:uid="{00000000-0005-0000-0000-00008C000000}"/>
    <cellStyle name="£Currency [0] 2" xfId="141" xr:uid="{00000000-0005-0000-0000-00008D000000}"/>
    <cellStyle name="£Currency [1]" xfId="142" xr:uid="{00000000-0005-0000-0000-00008E000000}"/>
    <cellStyle name="£Currency [1] 2" xfId="143" xr:uid="{00000000-0005-0000-0000-00008F000000}"/>
    <cellStyle name="£Currency [2]" xfId="144" xr:uid="{00000000-0005-0000-0000-000090000000}"/>
    <cellStyle name="£Currency [2] 2" xfId="145" xr:uid="{00000000-0005-0000-0000-000091000000}"/>
    <cellStyle name="£Currency [p]" xfId="146" xr:uid="{00000000-0005-0000-0000-000092000000}"/>
    <cellStyle name="£Currency [p] 2" xfId="147" xr:uid="{00000000-0005-0000-0000-000093000000}"/>
    <cellStyle name="£Currency [p2]" xfId="148" xr:uid="{00000000-0005-0000-0000-000094000000}"/>
    <cellStyle name="£Currency [p2] 2" xfId="149" xr:uid="{00000000-0005-0000-0000-000095000000}"/>
    <cellStyle name="£Pounds" xfId="150" xr:uid="{00000000-0005-0000-0000-000096000000}"/>
    <cellStyle name="£Pounds 2" xfId="151" xr:uid="{00000000-0005-0000-0000-000097000000}"/>
    <cellStyle name="¥ JY" xfId="152" xr:uid="{00000000-0005-0000-0000-000098000000}"/>
    <cellStyle name="=C:\WINNT35\SYSTEM32\COMMAND.COM" xfId="153" xr:uid="{00000000-0005-0000-0000-000072000000}"/>
    <cellStyle name="=C:\WINNT35\SYSTEM32\COMMAND.COM 2" xfId="154" xr:uid="{00000000-0005-0000-0000-000073000000}"/>
    <cellStyle name="•W?_Pacific Region P&amp;L" xfId="155" xr:uid="{00000000-0005-0000-0000-000071000000}"/>
    <cellStyle name="0" xfId="156" xr:uid="{00000000-0005-0000-0000-000099000000}"/>
    <cellStyle name="0 2" xfId="157" xr:uid="{00000000-0005-0000-0000-00009A000000}"/>
    <cellStyle name="0%" xfId="158" xr:uid="{00000000-0005-0000-0000-0000A4000000}"/>
    <cellStyle name="0%  t10" xfId="159" xr:uid="{00000000-0005-0000-0000-0000A5000000}"/>
    <cellStyle name="0%  t10 2" xfId="160" xr:uid="{00000000-0005-0000-0000-0000A6000000}"/>
    <cellStyle name="0.0" xfId="161" xr:uid="{00000000-0005-0000-0000-00009B000000}"/>
    <cellStyle name="0.0%" xfId="162" xr:uid="{00000000-0005-0000-0000-00009C000000}"/>
    <cellStyle name="0.0%  t10" xfId="163" xr:uid="{00000000-0005-0000-0000-00009D000000}"/>
    <cellStyle name="0.0%  t10 2" xfId="164" xr:uid="{00000000-0005-0000-0000-00009E000000}"/>
    <cellStyle name="0.0% 3sp rt" xfId="165" xr:uid="{00000000-0005-0000-0000-00009F000000}"/>
    <cellStyle name="0.00" xfId="166" xr:uid="{00000000-0005-0000-0000-0000A0000000}"/>
    <cellStyle name="0.00%  t10" xfId="167" xr:uid="{00000000-0005-0000-0000-0000A1000000}"/>
    <cellStyle name="0.00%  t10 2" xfId="168" xr:uid="{00000000-0005-0000-0000-0000A2000000}"/>
    <cellStyle name="0.0x" xfId="169" xr:uid="{00000000-0005-0000-0000-0000A3000000}"/>
    <cellStyle name="00.0%  t10" xfId="170" xr:uid="{00000000-0005-0000-0000-0000A7000000}"/>
    <cellStyle name="00.0%  t10 2" xfId="171" xr:uid="{00000000-0005-0000-0000-0000A8000000}"/>
    <cellStyle name="00.00%  t10" xfId="172" xr:uid="{00000000-0005-0000-0000-0000A9000000}"/>
    <cellStyle name="00.00%  t10 2" xfId="173" xr:uid="{00000000-0005-0000-0000-0000AA000000}"/>
    <cellStyle name="1,comma" xfId="174" xr:uid="{00000000-0005-0000-0000-0000AB000000}"/>
    <cellStyle name="1,comma 2" xfId="175" xr:uid="{00000000-0005-0000-0000-0000AC000000}"/>
    <cellStyle name="12" xfId="176" xr:uid="{00000000-0005-0000-0000-0000AD000000}"/>
    <cellStyle name="20% - Accent1 2" xfId="177" xr:uid="{00000000-0005-0000-0000-0000AE000000}"/>
    <cellStyle name="20% - Accent1 3" xfId="178" xr:uid="{00000000-0005-0000-0000-0000AF000000}"/>
    <cellStyle name="20% - Accent1 4" xfId="179" xr:uid="{00000000-0005-0000-0000-0000B0000000}"/>
    <cellStyle name="20% - Accent1 5" xfId="180" xr:uid="{00000000-0005-0000-0000-0000B1000000}"/>
    <cellStyle name="20% - Accent2 2" xfId="181" xr:uid="{00000000-0005-0000-0000-0000B2000000}"/>
    <cellStyle name="20% - Accent3 2" xfId="182" xr:uid="{00000000-0005-0000-0000-0000B3000000}"/>
    <cellStyle name="20% - Accent4 2" xfId="183" xr:uid="{00000000-0005-0000-0000-0000B4000000}"/>
    <cellStyle name="20% - Accent5 2" xfId="184" xr:uid="{00000000-0005-0000-0000-0000B5000000}"/>
    <cellStyle name="20% - Accent6 2" xfId="185" xr:uid="{00000000-0005-0000-0000-0000B6000000}"/>
    <cellStyle name="20% - Ênfase1" xfId="186" xr:uid="{00000000-0005-0000-0000-0000B7000000}"/>
    <cellStyle name="20% - Ênfase2" xfId="187" xr:uid="{00000000-0005-0000-0000-0000B8000000}"/>
    <cellStyle name="20% - Ênfase3" xfId="188" xr:uid="{00000000-0005-0000-0000-0000B9000000}"/>
    <cellStyle name="20% - Ênfase4" xfId="189" xr:uid="{00000000-0005-0000-0000-0000BA000000}"/>
    <cellStyle name="20% - Ênfase5" xfId="190" xr:uid="{00000000-0005-0000-0000-0000BB000000}"/>
    <cellStyle name="20% - Ênfase6" xfId="191" xr:uid="{00000000-0005-0000-0000-0000BC000000}"/>
    <cellStyle name="2sp rt" xfId="192" xr:uid="{00000000-0005-0000-0000-0000BD000000}"/>
    <cellStyle name="3" xfId="193" xr:uid="{00000000-0005-0000-0000-0000BE000000}"/>
    <cellStyle name="30" xfId="194" xr:uid="{00000000-0005-0000-0000-0000BF000000}"/>
    <cellStyle name="38" xfId="195" xr:uid="{00000000-0005-0000-0000-0000C0000000}"/>
    <cellStyle name="38 2" xfId="196" xr:uid="{00000000-0005-0000-0000-0000C1000000}"/>
    <cellStyle name="40% - Accent1 2" xfId="197" xr:uid="{00000000-0005-0000-0000-0000C2000000}"/>
    <cellStyle name="40% - Accent1 3" xfId="198" xr:uid="{00000000-0005-0000-0000-0000C3000000}"/>
    <cellStyle name="40% - Accent1 4" xfId="199" xr:uid="{00000000-0005-0000-0000-0000C4000000}"/>
    <cellStyle name="40% - Accent1 5" xfId="200" xr:uid="{00000000-0005-0000-0000-0000C5000000}"/>
    <cellStyle name="40% - Accent2 2" xfId="201" xr:uid="{00000000-0005-0000-0000-0000C6000000}"/>
    <cellStyle name="40% - Accent3 2" xfId="202" xr:uid="{00000000-0005-0000-0000-0000C7000000}"/>
    <cellStyle name="40% - Accent4 2" xfId="203" xr:uid="{00000000-0005-0000-0000-0000C8000000}"/>
    <cellStyle name="40% - Accent4 3" xfId="204" xr:uid="{00000000-0005-0000-0000-0000C9000000}"/>
    <cellStyle name="40% - Accent4 4" xfId="205" xr:uid="{00000000-0005-0000-0000-0000CA000000}"/>
    <cellStyle name="40% - Accent4 5" xfId="206" xr:uid="{00000000-0005-0000-0000-0000CB000000}"/>
    <cellStyle name="40% - Accent5 2" xfId="207" xr:uid="{00000000-0005-0000-0000-0000CC000000}"/>
    <cellStyle name="40% - Accent5 3" xfId="208" xr:uid="{00000000-0005-0000-0000-0000CD000000}"/>
    <cellStyle name="40% - Accent5 4" xfId="209" xr:uid="{00000000-0005-0000-0000-0000CE000000}"/>
    <cellStyle name="40% - Accent5 5" xfId="210" xr:uid="{00000000-0005-0000-0000-0000CF000000}"/>
    <cellStyle name="40% - Accent6 2" xfId="211" xr:uid="{00000000-0005-0000-0000-0000D0000000}"/>
    <cellStyle name="40% - Accent6 3" xfId="212" xr:uid="{00000000-0005-0000-0000-0000D1000000}"/>
    <cellStyle name="40% - Accent6 4" xfId="213" xr:uid="{00000000-0005-0000-0000-0000D2000000}"/>
    <cellStyle name="40% - Accent6 5" xfId="214" xr:uid="{00000000-0005-0000-0000-0000D3000000}"/>
    <cellStyle name="40% - Ênfase1" xfId="215" xr:uid="{00000000-0005-0000-0000-0000D4000000}"/>
    <cellStyle name="40% - Ênfase2" xfId="216" xr:uid="{00000000-0005-0000-0000-0000D5000000}"/>
    <cellStyle name="40% - Ênfase3" xfId="217" xr:uid="{00000000-0005-0000-0000-0000D6000000}"/>
    <cellStyle name="40% - Ênfase4" xfId="218" xr:uid="{00000000-0005-0000-0000-0000D7000000}"/>
    <cellStyle name="40% - Ênfase5" xfId="219" xr:uid="{00000000-0005-0000-0000-0000D8000000}"/>
    <cellStyle name="40% - Ênfase6" xfId="220" xr:uid="{00000000-0005-0000-0000-0000D9000000}"/>
    <cellStyle name="53RD" xfId="221" xr:uid="{00000000-0005-0000-0000-0000DA000000}"/>
    <cellStyle name="60% - Accent1 2" xfId="222" xr:uid="{00000000-0005-0000-0000-0000DB000000}"/>
    <cellStyle name="60% - Accent1 3" xfId="223" xr:uid="{00000000-0005-0000-0000-0000DC000000}"/>
    <cellStyle name="60% - Accent1 4" xfId="224" xr:uid="{00000000-0005-0000-0000-0000DD000000}"/>
    <cellStyle name="60% - Accent1 5" xfId="225" xr:uid="{00000000-0005-0000-0000-0000DE000000}"/>
    <cellStyle name="60% - Accent2 2" xfId="226" xr:uid="{00000000-0005-0000-0000-0000DF000000}"/>
    <cellStyle name="60% - Accent2 3" xfId="227" xr:uid="{00000000-0005-0000-0000-0000E0000000}"/>
    <cellStyle name="60% - Accent2 4" xfId="228" xr:uid="{00000000-0005-0000-0000-0000E1000000}"/>
    <cellStyle name="60% - Accent2 5" xfId="229" xr:uid="{00000000-0005-0000-0000-0000E2000000}"/>
    <cellStyle name="60% - Accent3 2" xfId="230" xr:uid="{00000000-0005-0000-0000-0000E3000000}"/>
    <cellStyle name="60% - Accent3 3" xfId="231" xr:uid="{00000000-0005-0000-0000-0000E4000000}"/>
    <cellStyle name="60% - Accent3 4" xfId="232" xr:uid="{00000000-0005-0000-0000-0000E5000000}"/>
    <cellStyle name="60% - Accent3 5" xfId="233" xr:uid="{00000000-0005-0000-0000-0000E6000000}"/>
    <cellStyle name="60% - Accent4 2" xfId="234" xr:uid="{00000000-0005-0000-0000-0000E7000000}"/>
    <cellStyle name="60% - Accent4 3" xfId="235" xr:uid="{00000000-0005-0000-0000-0000E8000000}"/>
    <cellStyle name="60% - Accent4 4" xfId="236" xr:uid="{00000000-0005-0000-0000-0000E9000000}"/>
    <cellStyle name="60% - Accent4 5" xfId="237" xr:uid="{00000000-0005-0000-0000-0000EA000000}"/>
    <cellStyle name="60% - Accent5 2" xfId="238" xr:uid="{00000000-0005-0000-0000-0000EB000000}"/>
    <cellStyle name="60% - Accent5 3" xfId="239" xr:uid="{00000000-0005-0000-0000-0000EC000000}"/>
    <cellStyle name="60% - Accent5 4" xfId="240" xr:uid="{00000000-0005-0000-0000-0000ED000000}"/>
    <cellStyle name="60% - Accent5 5" xfId="241" xr:uid="{00000000-0005-0000-0000-0000EE000000}"/>
    <cellStyle name="60% - Accent6 2" xfId="242" xr:uid="{00000000-0005-0000-0000-0000EF000000}"/>
    <cellStyle name="60% - Ênfase1" xfId="243" xr:uid="{00000000-0005-0000-0000-0000F0000000}"/>
    <cellStyle name="60% - Ênfase2" xfId="244" xr:uid="{00000000-0005-0000-0000-0000F1000000}"/>
    <cellStyle name="60% - Ênfase3" xfId="245" xr:uid="{00000000-0005-0000-0000-0000F2000000}"/>
    <cellStyle name="60% - Ênfase4" xfId="246" xr:uid="{00000000-0005-0000-0000-0000F3000000}"/>
    <cellStyle name="60% - Ênfase5" xfId="247" xr:uid="{00000000-0005-0000-0000-0000F4000000}"/>
    <cellStyle name="60% - Ênfase6" xfId="248" xr:uid="{00000000-0005-0000-0000-0000F5000000}"/>
    <cellStyle name="9" xfId="249" xr:uid="{00000000-0005-0000-0000-0000F6000000}"/>
    <cellStyle name="9_Amortization" xfId="250" xr:uid="{00000000-0005-0000-0000-0000F7000000}"/>
    <cellStyle name="9_Amortization_Xerium Model (Dynamic)_Gassman Mods26" xfId="251" xr:uid="{00000000-0005-0000-0000-0000F8000000}"/>
    <cellStyle name="9_Xerium Model (Dynamic)_Gassman Mods26" xfId="252" xr:uid="{00000000-0005-0000-0000-0000F9000000}"/>
    <cellStyle name="A" xfId="253" xr:uid="{00000000-0005-0000-0000-0000FA000000}"/>
    <cellStyle name="aa" xfId="254" xr:uid="{00000000-0005-0000-0000-0000FB000000}"/>
    <cellStyle name="aa 2" xfId="255" xr:uid="{00000000-0005-0000-0000-0000FC000000}"/>
    <cellStyle name="Accent1 2" xfId="256" xr:uid="{00000000-0005-0000-0000-0000FD000000}"/>
    <cellStyle name="Accent1 3" xfId="257" xr:uid="{00000000-0005-0000-0000-0000FE000000}"/>
    <cellStyle name="Accent1 4" xfId="258" xr:uid="{00000000-0005-0000-0000-0000FF000000}"/>
    <cellStyle name="Accent1 5" xfId="259" xr:uid="{00000000-0005-0000-0000-000000010000}"/>
    <cellStyle name="Accent2 2" xfId="260" xr:uid="{00000000-0005-0000-0000-000001010000}"/>
    <cellStyle name="Accent2 3" xfId="261" xr:uid="{00000000-0005-0000-0000-000002010000}"/>
    <cellStyle name="Accent2 4" xfId="262" xr:uid="{00000000-0005-0000-0000-000003010000}"/>
    <cellStyle name="Accent2 5" xfId="263" xr:uid="{00000000-0005-0000-0000-000004010000}"/>
    <cellStyle name="Accent3 2" xfId="264" xr:uid="{00000000-0005-0000-0000-000005010000}"/>
    <cellStyle name="Accent3 3" xfId="265" xr:uid="{00000000-0005-0000-0000-000006010000}"/>
    <cellStyle name="Accent3 4" xfId="266" xr:uid="{00000000-0005-0000-0000-000007010000}"/>
    <cellStyle name="Accent3 5" xfId="267" xr:uid="{00000000-0005-0000-0000-000008010000}"/>
    <cellStyle name="Accent4 2" xfId="268" xr:uid="{00000000-0005-0000-0000-000009010000}"/>
    <cellStyle name="Accent4 3" xfId="269" xr:uid="{00000000-0005-0000-0000-00000A010000}"/>
    <cellStyle name="Accent4 4" xfId="270" xr:uid="{00000000-0005-0000-0000-00000B010000}"/>
    <cellStyle name="Accent4 5" xfId="271" xr:uid="{00000000-0005-0000-0000-00000C010000}"/>
    <cellStyle name="Accent5 2" xfId="272" xr:uid="{00000000-0005-0000-0000-00000D010000}"/>
    <cellStyle name="Accent5 3" xfId="273" xr:uid="{00000000-0005-0000-0000-00000E010000}"/>
    <cellStyle name="Accent5 4" xfId="274" xr:uid="{00000000-0005-0000-0000-00000F010000}"/>
    <cellStyle name="Accent5 5" xfId="275" xr:uid="{00000000-0005-0000-0000-000010010000}"/>
    <cellStyle name="Accent6 2" xfId="276" xr:uid="{00000000-0005-0000-0000-000011010000}"/>
    <cellStyle name="Accent6 3" xfId="277" xr:uid="{00000000-0005-0000-0000-000012010000}"/>
    <cellStyle name="Accent6 4" xfId="278" xr:uid="{00000000-0005-0000-0000-000013010000}"/>
    <cellStyle name="Accent6 5" xfId="279" xr:uid="{00000000-0005-0000-0000-000014010000}"/>
    <cellStyle name="Across" xfId="280" xr:uid="{00000000-0005-0000-0000-000015010000}"/>
    <cellStyle name="active" xfId="281" xr:uid="{00000000-0005-0000-0000-000016010000}"/>
    <cellStyle name="Actual Date" xfId="282" xr:uid="{00000000-0005-0000-0000-000017010000}"/>
    <cellStyle name="Actual Date 2" xfId="283" xr:uid="{00000000-0005-0000-0000-000018010000}"/>
    <cellStyle name="adj_share" xfId="284" xr:uid="{00000000-0005-0000-0000-000019010000}"/>
    <cellStyle name="Adjusted" xfId="285" xr:uid="{00000000-0005-0000-0000-00001A010000}"/>
    <cellStyle name="Adjusted 2" xfId="286" xr:uid="{00000000-0005-0000-0000-00001B010000}"/>
    <cellStyle name="Adjusted 2 2" xfId="287" xr:uid="{00000000-0005-0000-0000-00001C010000}"/>
    <cellStyle name="Adjusted 2 3" xfId="288" xr:uid="{00000000-0005-0000-0000-00001D010000}"/>
    <cellStyle name="Adjusted 2 4" xfId="289" xr:uid="{00000000-0005-0000-0000-00001E010000}"/>
    <cellStyle name="Adjusted 3" xfId="290" xr:uid="{00000000-0005-0000-0000-00001F010000}"/>
    <cellStyle name="Afjusted" xfId="291" xr:uid="{00000000-0005-0000-0000-000020010000}"/>
    <cellStyle name="Afjusted 2" xfId="292" xr:uid="{00000000-0005-0000-0000-000021010000}"/>
    <cellStyle name="Afjusted 2 2" xfId="293" xr:uid="{00000000-0005-0000-0000-000022010000}"/>
    <cellStyle name="Afjusted 2 3" xfId="294" xr:uid="{00000000-0005-0000-0000-000023010000}"/>
    <cellStyle name="Afjusted 3" xfId="295" xr:uid="{00000000-0005-0000-0000-000024010000}"/>
    <cellStyle name="Afjusted 3 2" xfId="296" xr:uid="{00000000-0005-0000-0000-000025010000}"/>
    <cellStyle name="ag" xfId="297" xr:uid="{00000000-0005-0000-0000-000026010000}"/>
    <cellStyle name="al" xfId="298" xr:uid="{00000000-0005-0000-0000-000027010000}"/>
    <cellStyle name="amount" xfId="299" xr:uid="{00000000-0005-0000-0000-000028010000}"/>
    <cellStyle name="amount 2" xfId="300" xr:uid="{00000000-0005-0000-0000-000029010000}"/>
    <cellStyle name="Andre's Title" xfId="301" xr:uid="{00000000-0005-0000-0000-00002A010000}"/>
    <cellStyle name="args.style" xfId="302" xr:uid="{00000000-0005-0000-0000-00002B010000}"/>
    <cellStyle name="Arial 10" xfId="303" xr:uid="{00000000-0005-0000-0000-00002C010000}"/>
    <cellStyle name="Arial 10 2" xfId="304" xr:uid="{00000000-0005-0000-0000-00002D010000}"/>
    <cellStyle name="Arial 11" xfId="305" xr:uid="{00000000-0005-0000-0000-00002E010000}"/>
    <cellStyle name="Arial 12" xfId="306" xr:uid="{00000000-0005-0000-0000-00002F010000}"/>
    <cellStyle name="Arial 12 2" xfId="307" xr:uid="{00000000-0005-0000-0000-000030010000}"/>
    <cellStyle name="Arial 12 3" xfId="308" xr:uid="{00000000-0005-0000-0000-000031010000}"/>
    <cellStyle name="Arial 12 4" xfId="309" xr:uid="{00000000-0005-0000-0000-000032010000}"/>
    <cellStyle name="Arial 12 5" xfId="310" xr:uid="{00000000-0005-0000-0000-000033010000}"/>
    <cellStyle name="Arial 12 6" xfId="311" xr:uid="{00000000-0005-0000-0000-000034010000}"/>
    <cellStyle name="Arial 12 7" xfId="312" xr:uid="{00000000-0005-0000-0000-000035010000}"/>
    <cellStyle name="Arial 12 8" xfId="313" xr:uid="{00000000-0005-0000-0000-000036010000}"/>
    <cellStyle name="Arial 12_25 Broad 4.1.09 SM (NEW CF)" xfId="314" xr:uid="{00000000-0005-0000-0000-000037010000}"/>
    <cellStyle name="Arial 14" xfId="315" xr:uid="{00000000-0005-0000-0000-000038010000}"/>
    <cellStyle name="Arial 18" xfId="316" xr:uid="{00000000-0005-0000-0000-000039010000}"/>
    <cellStyle name="b" xfId="317" xr:uid="{00000000-0005-0000-0000-00003A010000}"/>
    <cellStyle name="Background" xfId="318" xr:uid="{00000000-0005-0000-0000-00003B010000}"/>
    <cellStyle name="Bad 2" xfId="319" xr:uid="{00000000-0005-0000-0000-00003C010000}"/>
    <cellStyle name="Bad 3" xfId="320" xr:uid="{00000000-0005-0000-0000-00003D010000}"/>
    <cellStyle name="Bad 4" xfId="321" xr:uid="{00000000-0005-0000-0000-00003E010000}"/>
    <cellStyle name="Bad 5" xfId="322" xr:uid="{00000000-0005-0000-0000-00003F010000}"/>
    <cellStyle name="Base" xfId="323" xr:uid="{00000000-0005-0000-0000-000040010000}"/>
    <cellStyle name="Big Head" xfId="324" xr:uid="{00000000-0005-0000-0000-000041010000}"/>
    <cellStyle name="Black" xfId="325" xr:uid="{00000000-0005-0000-0000-000042010000}"/>
    <cellStyle name="Black Days" xfId="326" xr:uid="{00000000-0005-0000-0000-000043010000}"/>
    <cellStyle name="Black Decimal" xfId="327" xr:uid="{00000000-0005-0000-0000-000044010000}"/>
    <cellStyle name="Black Dollar" xfId="328" xr:uid="{00000000-0005-0000-0000-000045010000}"/>
    <cellStyle name="Black Dollar 2" xfId="329" xr:uid="{00000000-0005-0000-0000-000046010000}"/>
    <cellStyle name="Black EPS" xfId="330" xr:uid="{00000000-0005-0000-0000-000047010000}"/>
    <cellStyle name="Black Percent" xfId="331" xr:uid="{00000000-0005-0000-0000-000048010000}"/>
    <cellStyle name="Black Percent2" xfId="332" xr:uid="{00000000-0005-0000-0000-000049010000}"/>
    <cellStyle name="Black Times" xfId="333" xr:uid="{00000000-0005-0000-0000-00004A010000}"/>
    <cellStyle name="Black Times Two Deci" xfId="334" xr:uid="{00000000-0005-0000-0000-00004B010000}"/>
    <cellStyle name="Black Times Two Deci2" xfId="335" xr:uid="{00000000-0005-0000-0000-00004C010000}"/>
    <cellStyle name="Black Times_INPUT" xfId="336" xr:uid="{00000000-0005-0000-0000-00004D010000}"/>
    <cellStyle name="Black Times2" xfId="337" xr:uid="{00000000-0005-0000-0000-00004E010000}"/>
    <cellStyle name="BLACK_Beekman Residential - All Market Rental Proforma wConstruct interest save" xfId="338" xr:uid="{00000000-0005-0000-0000-00004F010000}"/>
    <cellStyle name="Blank [$]" xfId="339" xr:uid="{00000000-0005-0000-0000-000058010000}"/>
    <cellStyle name="Blank [%]" xfId="340" xr:uid="{00000000-0005-0000-0000-000057010000}"/>
    <cellStyle name="Blank [,]" xfId="341" xr:uid="{00000000-0005-0000-0000-000050010000}"/>
    <cellStyle name="Blank [,] 2" xfId="342" xr:uid="{00000000-0005-0000-0000-000051010000}"/>
    <cellStyle name="Blank [,] 3" xfId="343" xr:uid="{00000000-0005-0000-0000-000052010000}"/>
    <cellStyle name="Blank [,] 4" xfId="344" xr:uid="{00000000-0005-0000-0000-000053010000}"/>
    <cellStyle name="Blank [,] 5" xfId="345" xr:uid="{00000000-0005-0000-0000-000054010000}"/>
    <cellStyle name="Blank [,] 6" xfId="346" xr:uid="{00000000-0005-0000-0000-000055010000}"/>
    <cellStyle name="Blank [,] 7" xfId="347" xr:uid="{00000000-0005-0000-0000-000056010000}"/>
    <cellStyle name="Blank [1$]" xfId="348" xr:uid="{00000000-0005-0000-0000-000061010000}"/>
    <cellStyle name="Blank [1%]" xfId="349" xr:uid="{00000000-0005-0000-0000-00005A010000}"/>
    <cellStyle name="Blank [1%] 2" xfId="350" xr:uid="{00000000-0005-0000-0000-00005B010000}"/>
    <cellStyle name="Blank [1%] 3" xfId="351" xr:uid="{00000000-0005-0000-0000-00005C010000}"/>
    <cellStyle name="Blank [1%] 4" xfId="352" xr:uid="{00000000-0005-0000-0000-00005D010000}"/>
    <cellStyle name="Blank [1%] 5" xfId="353" xr:uid="{00000000-0005-0000-0000-00005E010000}"/>
    <cellStyle name="Blank [1%] 6" xfId="354" xr:uid="{00000000-0005-0000-0000-00005F010000}"/>
    <cellStyle name="Blank [1%] 7" xfId="355" xr:uid="{00000000-0005-0000-0000-000060010000}"/>
    <cellStyle name="Blank [1,]" xfId="356" xr:uid="{00000000-0005-0000-0000-000059010000}"/>
    <cellStyle name="Blank [2$]" xfId="357" xr:uid="{00000000-0005-0000-0000-00006A010000}"/>
    <cellStyle name="Blank [2%]" xfId="358" xr:uid="{00000000-0005-0000-0000-000063010000}"/>
    <cellStyle name="Blank [2%] 2" xfId="359" xr:uid="{00000000-0005-0000-0000-000064010000}"/>
    <cellStyle name="Blank [2%] 3" xfId="360" xr:uid="{00000000-0005-0000-0000-000065010000}"/>
    <cellStyle name="Blank [2%] 4" xfId="361" xr:uid="{00000000-0005-0000-0000-000066010000}"/>
    <cellStyle name="Blank [2%] 5" xfId="362" xr:uid="{00000000-0005-0000-0000-000067010000}"/>
    <cellStyle name="Blank [2%] 6" xfId="363" xr:uid="{00000000-0005-0000-0000-000068010000}"/>
    <cellStyle name="Blank [2%] 7" xfId="364" xr:uid="{00000000-0005-0000-0000-000069010000}"/>
    <cellStyle name="Blank [2,]" xfId="365" xr:uid="{00000000-0005-0000-0000-000062010000}"/>
    <cellStyle name="Blank[,]" xfId="366" xr:uid="{00000000-0005-0000-0000-00006B010000}"/>
    <cellStyle name="Blank[,] 2" xfId="367" xr:uid="{00000000-0005-0000-0000-00006C010000}"/>
    <cellStyle name="Blank[1%]" xfId="368" xr:uid="{00000000-0005-0000-0000-00006D010000}"/>
    <cellStyle name="Blue" xfId="369" xr:uid="{00000000-0005-0000-0000-00006E010000}"/>
    <cellStyle name="Blue Decimal" xfId="370" xr:uid="{00000000-0005-0000-0000-00006F010000}"/>
    <cellStyle name="Blue Dollar" xfId="371" xr:uid="{00000000-0005-0000-0000-000070010000}"/>
    <cellStyle name="Blue EPS" xfId="372" xr:uid="{00000000-0005-0000-0000-000071010000}"/>
    <cellStyle name="Blue Text" xfId="373" xr:uid="{00000000-0005-0000-0000-000072010000}"/>
    <cellStyle name="Blue Zero Deci" xfId="374" xr:uid="{00000000-0005-0000-0000-000073010000}"/>
    <cellStyle name="Blue_Blanks Spreadsheet v11" xfId="375" xr:uid="{00000000-0005-0000-0000-000074010000}"/>
    <cellStyle name="Body" xfId="376" xr:uid="{00000000-0005-0000-0000-000075010000}"/>
    <cellStyle name="Body text" xfId="377" xr:uid="{00000000-0005-0000-0000-000076010000}"/>
    <cellStyle name="Body_$Dollars" xfId="378" xr:uid="{00000000-0005-0000-0000-000077010000}"/>
    <cellStyle name="Bold and Bottom line" xfId="379" xr:uid="{00000000-0005-0000-0000-000078010000}"/>
    <cellStyle name="Bold and Bottom line 2" xfId="380" xr:uid="{00000000-0005-0000-0000-000079010000}"/>
    <cellStyle name="Bold and Bottom line 2 2" xfId="381" xr:uid="{00000000-0005-0000-0000-00007A010000}"/>
    <cellStyle name="Bold and Bottom line 3" xfId="382" xr:uid="{00000000-0005-0000-0000-00007B010000}"/>
    <cellStyle name="Bold and Bottom line 3 2" xfId="383" xr:uid="{00000000-0005-0000-0000-00007C010000}"/>
    <cellStyle name="Bold and Bottom line 3 3" xfId="384" xr:uid="{00000000-0005-0000-0000-00007D010000}"/>
    <cellStyle name="Bold subhead" xfId="385" xr:uid="{00000000-0005-0000-0000-00007E010000}"/>
    <cellStyle name="Bold/Border" xfId="386" xr:uid="{00000000-0005-0000-0000-00007F010000}"/>
    <cellStyle name="Bold/Border 2" xfId="387" xr:uid="{00000000-0005-0000-0000-000080010000}"/>
    <cellStyle name="Bold/Border 2 2" xfId="388" xr:uid="{00000000-0005-0000-0000-000081010000}"/>
    <cellStyle name="Bold/Border 2 3" xfId="389" xr:uid="{00000000-0005-0000-0000-000082010000}"/>
    <cellStyle name="Bold/Border 2 4" xfId="390" xr:uid="{00000000-0005-0000-0000-000083010000}"/>
    <cellStyle name="Bold/Border 3" xfId="391" xr:uid="{00000000-0005-0000-0000-000084010000}"/>
    <cellStyle name="border" xfId="392" xr:uid="{00000000-0005-0000-0000-000085010000}"/>
    <cellStyle name="Border Heavy" xfId="393" xr:uid="{00000000-0005-0000-0000-000086010000}"/>
    <cellStyle name="Border Thin" xfId="394" xr:uid="{00000000-0005-0000-0000-000087010000}"/>
    <cellStyle name="Border Thin 2" xfId="395" xr:uid="{00000000-0005-0000-0000-000088010000}"/>
    <cellStyle name="Border Thin 2 2" xfId="396" xr:uid="{00000000-0005-0000-0000-000089010000}"/>
    <cellStyle name="Border Thin 3" xfId="397" xr:uid="{00000000-0005-0000-0000-00008A010000}"/>
    <cellStyle name="Border Thin 3 2" xfId="398" xr:uid="{00000000-0005-0000-0000-00008B010000}"/>
    <cellStyle name="border_06 26 07 - Preferred Design" xfId="399" xr:uid="{00000000-0005-0000-0000-00008C010000}"/>
    <cellStyle name="Borrower" xfId="400" xr:uid="{00000000-0005-0000-0000-00008D010000}"/>
    <cellStyle name="Bottom" xfId="401" xr:uid="{00000000-0005-0000-0000-00008E010000}"/>
    <cellStyle name="Bottom 2" xfId="402" xr:uid="{00000000-0005-0000-0000-00008F010000}"/>
    <cellStyle name="Bottom 2 2" xfId="403" xr:uid="{00000000-0005-0000-0000-000090010000}"/>
    <cellStyle name="Bottom 2 3" xfId="404" xr:uid="{00000000-0005-0000-0000-000091010000}"/>
    <cellStyle name="Bottom 2 4" xfId="405" xr:uid="{00000000-0005-0000-0000-000092010000}"/>
    <cellStyle name="Bottom 3" xfId="406" xr:uid="{00000000-0005-0000-0000-000093010000}"/>
    <cellStyle name="Bottom Border Line" xfId="407" xr:uid="{00000000-0005-0000-0000-000094010000}"/>
    <cellStyle name="Bottom Border Line 2" xfId="408" xr:uid="{00000000-0005-0000-0000-000095010000}"/>
    <cellStyle name="Bottom Border Line 2 2" xfId="409" xr:uid="{00000000-0005-0000-0000-000096010000}"/>
    <cellStyle name="Bottom Border Line 3" xfId="410" xr:uid="{00000000-0005-0000-0000-000097010000}"/>
    <cellStyle name="Bottom Border Line 3 2" xfId="411" xr:uid="{00000000-0005-0000-0000-000098010000}"/>
    <cellStyle name="Bottom Border Line 3 3" xfId="412" xr:uid="{00000000-0005-0000-0000-000099010000}"/>
    <cellStyle name="Bottom Edge" xfId="413" xr:uid="{00000000-0005-0000-0000-00009A010000}"/>
    <cellStyle name="Bottom Edge 2" xfId="414" xr:uid="{00000000-0005-0000-0000-00009B010000}"/>
    <cellStyle name="Bottom Line" xfId="415" xr:uid="{00000000-0005-0000-0000-00009C010000}"/>
    <cellStyle name="brad" xfId="416" xr:uid="{00000000-0005-0000-0000-00009D010000}"/>
    <cellStyle name="British Pound" xfId="417" xr:uid="{00000000-0005-0000-0000-00009E010000}"/>
    <cellStyle name="British Pound 2" xfId="418" xr:uid="{00000000-0005-0000-0000-00009F010000}"/>
    <cellStyle name="Building Nos" xfId="419" xr:uid="{00000000-0005-0000-0000-0000A0010000}"/>
    <cellStyle name="Building Nos 2" xfId="420" xr:uid="{00000000-0005-0000-0000-0000A1010000}"/>
    <cellStyle name="bullet" xfId="421" xr:uid="{00000000-0005-0000-0000-0000A2010000}"/>
    <cellStyle name="Bullet [0]" xfId="422" xr:uid="{00000000-0005-0000-0000-0000A3010000}"/>
    <cellStyle name="Bullet [0] 2" xfId="423" xr:uid="{00000000-0005-0000-0000-0000A4010000}"/>
    <cellStyle name="Bullet [4]" xfId="424" xr:uid="{00000000-0005-0000-0000-0000A5010000}"/>
    <cellStyle name="Bullet_Beekman Residential - All Market Rental Proforma wConstruct interest save" xfId="425" xr:uid="{00000000-0005-0000-0000-0000A6010000}"/>
    <cellStyle name="Business Description" xfId="426" xr:uid="{00000000-0005-0000-0000-0000A7010000}"/>
    <cellStyle name="c" xfId="427" xr:uid="{00000000-0005-0000-0000-0000A8010000}"/>
    <cellStyle name="c 2" xfId="428" xr:uid="{00000000-0005-0000-0000-0000A9010000}"/>
    <cellStyle name="c 3" xfId="429" xr:uid="{00000000-0005-0000-0000-0000AA010000}"/>
    <cellStyle name="c_06 26 07 - Preferred Design - Internal" xfId="430" xr:uid="{00000000-0005-0000-0000-0000AB010000}"/>
    <cellStyle name="c_201W92.v6" xfId="431" xr:uid="{00000000-0005-0000-0000-0000AC010000}"/>
    <cellStyle name="c_201W92.v6 2" xfId="432" xr:uid="{00000000-0005-0000-0000-0000AD010000}"/>
    <cellStyle name="c_201W92.v6_Analysis of Land Basis 3.28.2008" xfId="433" xr:uid="{00000000-0005-0000-0000-0000AE010000}"/>
    <cellStyle name="c_201W92.v6_Analysis of Land Basis 3.28.2008 2" xfId="434" xr:uid="{00000000-0005-0000-0000-0000AF010000}"/>
    <cellStyle name="c_201W92.v6_Drake.MULTI.Related.contrib" xfId="435" xr:uid="{00000000-0005-0000-0000-0000C2010000}"/>
    <cellStyle name="c_201W92.v6_Drake.MULTI.Related.contrib 2" xfId="436" xr:uid="{00000000-0005-0000-0000-0000C3010000}"/>
    <cellStyle name="c_201W92.v6_Drake-6StarHotel v15.Alt2Option3.CHO" xfId="437" xr:uid="{00000000-0005-0000-0000-0000B0010000}"/>
    <cellStyle name="c_201W92.v6_Drake-6StarHotel v15.Alt2Option3.CHO 2" xfId="438" xr:uid="{00000000-0005-0000-0000-0000B1010000}"/>
    <cellStyle name="c_201W92.v6_Drake-6StarHotel.NORD&amp;CONDO" xfId="439" xr:uid="{00000000-0005-0000-0000-0000B2010000}"/>
    <cellStyle name="c_201W92.v6_Drake-6StarHotel.NORD&amp;CONDO 2" xfId="440" xr:uid="{00000000-0005-0000-0000-0000B3010000}"/>
    <cellStyle name="c_201W92.v6_Drake-6StarHotel.NORD&amp;CONDO.v11" xfId="441" xr:uid="{00000000-0005-0000-0000-0000B4010000}"/>
    <cellStyle name="c_201W92.v6_Drake-6StarHotel.NORD&amp;CONDO.v11 2" xfId="442" xr:uid="{00000000-0005-0000-0000-0000B5010000}"/>
    <cellStyle name="c_201W92.v6_Drake-6StarHotel.NORD&amp;CONDO.v9" xfId="443" xr:uid="{00000000-0005-0000-0000-0000B6010000}"/>
    <cellStyle name="c_201W92.v6_Drake-6StarHotel.NORD&amp;CONDO.v9 2" xfId="444" xr:uid="{00000000-0005-0000-0000-0000B7010000}"/>
    <cellStyle name="c_201W92.v6_Drake-Capella v11.125key" xfId="445" xr:uid="{00000000-0005-0000-0000-0000B8010000}"/>
    <cellStyle name="c_201W92.v6_Drake-Capella v11.125key 2" xfId="446" xr:uid="{00000000-0005-0000-0000-0000B9010000}"/>
    <cellStyle name="c_201W92.v6_Drake-Capella v14.125key" xfId="447" xr:uid="{00000000-0005-0000-0000-0000BA010000}"/>
    <cellStyle name="c_201W92.v6_Drake-Capella v14.125key 2" xfId="448" xr:uid="{00000000-0005-0000-0000-0000BB010000}"/>
    <cellStyle name="c_201W92.v6_Drake-Capella v16.125key" xfId="449" xr:uid="{00000000-0005-0000-0000-0000BC010000}"/>
    <cellStyle name="c_201W92.v6_Drake-Capella v16.125key 2" xfId="450" xr:uid="{00000000-0005-0000-0000-0000BD010000}"/>
    <cellStyle name="c_201W92.v6_Drake-Capella v8.125key" xfId="451" xr:uid="{00000000-0005-0000-0000-0000BE010000}"/>
    <cellStyle name="c_201W92.v6_Drake-Capella v8.125key 2" xfId="452" xr:uid="{00000000-0005-0000-0000-0000BF010000}"/>
    <cellStyle name="c_201W92.v6_Drake-Capella v9.125key" xfId="453" xr:uid="{00000000-0005-0000-0000-0000C0010000}"/>
    <cellStyle name="c_201W92.v6_Drake-Capella v9.125key 2" xfId="454" xr:uid="{00000000-0005-0000-0000-0000C1010000}"/>
    <cellStyle name="c_Drake Hotel.Office910M.v6" xfId="455" xr:uid="{00000000-0005-0000-0000-0000C4010000}"/>
    <cellStyle name="c_Drake Hotel.Office910M.v6 2" xfId="456" xr:uid="{00000000-0005-0000-0000-0000C5010000}"/>
    <cellStyle name="c_Drake Hotel.v20" xfId="457" xr:uid="{00000000-0005-0000-0000-0000C6010000}"/>
    <cellStyle name="c_Drake Hotel.v20 2" xfId="458" xr:uid="{00000000-0005-0000-0000-0000C7010000}"/>
    <cellStyle name="c_Drake Hotel.v20.condo" xfId="459" xr:uid="{00000000-0005-0000-0000-0000C8010000}"/>
    <cellStyle name="c_Drake Hotel.v20.condo 2" xfId="460" xr:uid="{00000000-0005-0000-0000-0000C9010000}"/>
    <cellStyle name="c_Harrison 06-29-07 CLOSING FINAL" xfId="461" xr:uid="{00000000-0005-0000-0000-0000CA010000}"/>
    <cellStyle name="c_Harrison 06-29-07 CLOSING FINAL 2" xfId="462" xr:uid="{00000000-0005-0000-0000-0000CB010000}"/>
    <cellStyle name="Calc Currency (0)" xfId="463" xr:uid="{00000000-0005-0000-0000-0000CC010000}"/>
    <cellStyle name="Calc Currency (0) 2" xfId="464" xr:uid="{00000000-0005-0000-0000-0000CD010000}"/>
    <cellStyle name="Calc Currency (0) 2 2" xfId="465" xr:uid="{00000000-0005-0000-0000-0000CE010000}"/>
    <cellStyle name="Calc Currency (0) 3" xfId="466" xr:uid="{00000000-0005-0000-0000-0000CF010000}"/>
    <cellStyle name="Calc Currency (2)" xfId="467" xr:uid="{00000000-0005-0000-0000-0000D0010000}"/>
    <cellStyle name="Calc Currency (2) 2" xfId="468" xr:uid="{00000000-0005-0000-0000-0000D1010000}"/>
    <cellStyle name="Calc Currency (2) 3" xfId="469" xr:uid="{00000000-0005-0000-0000-0000D2010000}"/>
    <cellStyle name="Calc Percent (0)" xfId="470" xr:uid="{00000000-0005-0000-0000-0000D3010000}"/>
    <cellStyle name="Calc Percent (0) 2" xfId="471" xr:uid="{00000000-0005-0000-0000-0000D4010000}"/>
    <cellStyle name="Calc Percent (1)" xfId="472" xr:uid="{00000000-0005-0000-0000-0000D5010000}"/>
    <cellStyle name="Calc Percent (1) 2" xfId="473" xr:uid="{00000000-0005-0000-0000-0000D6010000}"/>
    <cellStyle name="Calc Percent (1) 2 2" xfId="474" xr:uid="{00000000-0005-0000-0000-0000D7010000}"/>
    <cellStyle name="Calc Percent (2)" xfId="475" xr:uid="{00000000-0005-0000-0000-0000D8010000}"/>
    <cellStyle name="Calc Percent (2) 2" xfId="476" xr:uid="{00000000-0005-0000-0000-0000D9010000}"/>
    <cellStyle name="Calc Units (0)" xfId="477" xr:uid="{00000000-0005-0000-0000-0000DA010000}"/>
    <cellStyle name="Calc Units (0) 2" xfId="478" xr:uid="{00000000-0005-0000-0000-0000DB010000}"/>
    <cellStyle name="Calc Units (0) 3" xfId="479" xr:uid="{00000000-0005-0000-0000-0000DC010000}"/>
    <cellStyle name="Calc Units (1)" xfId="480" xr:uid="{00000000-0005-0000-0000-0000DD010000}"/>
    <cellStyle name="Calc Units (1) 2" xfId="481" xr:uid="{00000000-0005-0000-0000-0000DE010000}"/>
    <cellStyle name="Calc Units (2)" xfId="482" xr:uid="{00000000-0005-0000-0000-0000DF010000}"/>
    <cellStyle name="Calc Units (2) 2" xfId="483" xr:uid="{00000000-0005-0000-0000-0000E0010000}"/>
    <cellStyle name="Calculation 2" xfId="484" xr:uid="{00000000-0005-0000-0000-0000E1010000}"/>
    <cellStyle name="Calculation 2 2" xfId="485" xr:uid="{00000000-0005-0000-0000-0000E2010000}"/>
    <cellStyle name="caps 0.00" xfId="486" xr:uid="{00000000-0005-0000-0000-0000E3010000}"/>
    <cellStyle name="caps 0.00 2" xfId="487" xr:uid="{00000000-0005-0000-0000-0000E4010000}"/>
    <cellStyle name="capsdate" xfId="488" xr:uid="{00000000-0005-0000-0000-0000E5010000}"/>
    <cellStyle name="Case" xfId="489" xr:uid="{00000000-0005-0000-0000-0000E6010000}"/>
    <cellStyle name="Cash Flow Statement" xfId="490" xr:uid="{00000000-0005-0000-0000-0000E7010000}"/>
    <cellStyle name="Cash Flow Statement 2" xfId="491" xr:uid="{00000000-0005-0000-0000-0000E8010000}"/>
    <cellStyle name="Category" xfId="492" xr:uid="{00000000-0005-0000-0000-0000E9010000}"/>
    <cellStyle name="Center" xfId="493" xr:uid="{00000000-0005-0000-0000-0000EA010000}"/>
    <cellStyle name="Cents" xfId="494" xr:uid="{00000000-0005-0000-0000-0000EB010000}"/>
    <cellStyle name="Cents 2" xfId="495" xr:uid="{00000000-0005-0000-0000-0000EC010000}"/>
    <cellStyle name="Cents 2 2" xfId="496" xr:uid="{00000000-0005-0000-0000-0000ED010000}"/>
    <cellStyle name="Cents 2 3" xfId="497" xr:uid="{00000000-0005-0000-0000-0000EE010000}"/>
    <cellStyle name="Cents 3" xfId="498" xr:uid="{00000000-0005-0000-0000-0000EF010000}"/>
    <cellStyle name="Cents 3 2" xfId="499" xr:uid="{00000000-0005-0000-0000-0000F0010000}"/>
    <cellStyle name="Cents 4" xfId="500" xr:uid="{00000000-0005-0000-0000-0000F1010000}"/>
    <cellStyle name="Cents 4 2" xfId="501" xr:uid="{00000000-0005-0000-0000-0000F2010000}"/>
    <cellStyle name="Cents 4 3" xfId="502" xr:uid="{00000000-0005-0000-0000-0000F3010000}"/>
    <cellStyle name="Ch, Column Header" xfId="503" xr:uid="{00000000-0005-0000-0000-0000F4010000}"/>
    <cellStyle name="Chart Fonts" xfId="504" xr:uid="{00000000-0005-0000-0000-0000F5010000}"/>
    <cellStyle name="Check Cell 2" xfId="505" xr:uid="{00000000-0005-0000-0000-0000F6010000}"/>
    <cellStyle name="City" xfId="506" xr:uid="{00000000-0005-0000-0000-0000F7010000}"/>
    <cellStyle name="Co. Names" xfId="507" xr:uid="{00000000-0005-0000-0000-0000F8010000}"/>
    <cellStyle name="Co. Names - Bold" xfId="508" xr:uid="{00000000-0005-0000-0000-0000F9010000}"/>
    <cellStyle name="Co. Names_06 26 07 - Preferred Design" xfId="509" xr:uid="{00000000-0005-0000-0000-0000FA010000}"/>
    <cellStyle name="COL HEADINGS" xfId="510" xr:uid="{00000000-0005-0000-0000-0000FB010000}"/>
    <cellStyle name="COL HEADINGS 2" xfId="511" xr:uid="{00000000-0005-0000-0000-0000FC010000}"/>
    <cellStyle name="COL HEADINGS 2 2" xfId="512" xr:uid="{00000000-0005-0000-0000-0000FD010000}"/>
    <cellStyle name="COL HEADINGS 2 3" xfId="513" xr:uid="{00000000-0005-0000-0000-0000FE010000}"/>
    <cellStyle name="COL HEADINGS 2 4" xfId="514" xr:uid="{00000000-0005-0000-0000-0000FF010000}"/>
    <cellStyle name="COL HEADINGS 3" xfId="515" xr:uid="{00000000-0005-0000-0000-000000020000}"/>
    <cellStyle name="Column_Title" xfId="516" xr:uid="{00000000-0005-0000-0000-000001020000}"/>
    <cellStyle name="Comma" xfId="1" builtinId="3"/>
    <cellStyle name="Comma  - Style1" xfId="517" xr:uid="{00000000-0005-0000-0000-000003020000}"/>
    <cellStyle name="Comma  - Style2" xfId="518" xr:uid="{00000000-0005-0000-0000-000004020000}"/>
    <cellStyle name="Comma  - Style2 2" xfId="519" xr:uid="{00000000-0005-0000-0000-000005020000}"/>
    <cellStyle name="Comma  - Style3" xfId="520" xr:uid="{00000000-0005-0000-0000-000006020000}"/>
    <cellStyle name="Comma  - Style3 2" xfId="521" xr:uid="{00000000-0005-0000-0000-000007020000}"/>
    <cellStyle name="Comma  - Style4" xfId="522" xr:uid="{00000000-0005-0000-0000-000008020000}"/>
    <cellStyle name="Comma  - Style4 2" xfId="523" xr:uid="{00000000-0005-0000-0000-000009020000}"/>
    <cellStyle name="Comma  - Style5" xfId="524" xr:uid="{00000000-0005-0000-0000-00000A020000}"/>
    <cellStyle name="Comma  - Style5 2" xfId="525" xr:uid="{00000000-0005-0000-0000-00000B020000}"/>
    <cellStyle name="Comma  - Style6" xfId="526" xr:uid="{00000000-0005-0000-0000-00000C020000}"/>
    <cellStyle name="Comma  - Style6 2" xfId="527" xr:uid="{00000000-0005-0000-0000-00000D020000}"/>
    <cellStyle name="Comma  - Style7" xfId="528" xr:uid="{00000000-0005-0000-0000-00000E020000}"/>
    <cellStyle name="Comma  - Style7 2" xfId="529" xr:uid="{00000000-0005-0000-0000-00000F020000}"/>
    <cellStyle name="Comma  - Style8" xfId="530" xr:uid="{00000000-0005-0000-0000-000010020000}"/>
    <cellStyle name="Comma  - Style8 2" xfId="531" xr:uid="{00000000-0005-0000-0000-000011020000}"/>
    <cellStyle name="Comma (#,00.00)" xfId="532" xr:uid="{00000000-0005-0000-0000-000012020000}"/>
    <cellStyle name="Comma (#,00.00) 2" xfId="533" xr:uid="{00000000-0005-0000-0000-000013020000}"/>
    <cellStyle name="Comma (0)" xfId="534" xr:uid="{00000000-0005-0000-0000-000014020000}"/>
    <cellStyle name="Comma (0) 2" xfId="535" xr:uid="{00000000-0005-0000-0000-000015020000}"/>
    <cellStyle name="Comma [   0.00]" xfId="536" xr:uid="{00000000-0005-0000-0000-000016020000}"/>
    <cellStyle name="Comma [   0]" xfId="537" xr:uid="{00000000-0005-0000-0000-000017020000}"/>
    <cellStyle name="Comma [0.0]" xfId="538" xr:uid="{00000000-0005-0000-0000-000018020000}"/>
    <cellStyle name="Comma [0] 2" xfId="539" xr:uid="{00000000-0005-0000-0000-000019020000}"/>
    <cellStyle name="Comma [0] Total" xfId="540" xr:uid="{00000000-0005-0000-0000-00001A020000}"/>
    <cellStyle name="Comma [0] Total 2" xfId="541" xr:uid="{00000000-0005-0000-0000-00001B020000}"/>
    <cellStyle name="Comma [00]" xfId="542" xr:uid="{00000000-0005-0000-0000-00001C020000}"/>
    <cellStyle name="Comma [00] 2" xfId="543" xr:uid="{00000000-0005-0000-0000-00001D020000}"/>
    <cellStyle name="Comma [00] 3" xfId="544" xr:uid="{00000000-0005-0000-0000-00001E020000}"/>
    <cellStyle name="Comma [1]" xfId="545" xr:uid="{00000000-0005-0000-0000-00001F020000}"/>
    <cellStyle name="Comma [2] Total" xfId="546" xr:uid="{00000000-0005-0000-0000-000020020000}"/>
    <cellStyle name="Comma [2] Total 2" xfId="547" xr:uid="{00000000-0005-0000-0000-000021020000}"/>
    <cellStyle name="Comma [2] Total 3" xfId="548" xr:uid="{00000000-0005-0000-0000-000022020000}"/>
    <cellStyle name="Comma [2] Total 3 2" xfId="549" xr:uid="{00000000-0005-0000-0000-000023020000}"/>
    <cellStyle name="Comma [2]_Gassman Mods26" xfId="550" xr:uid="{00000000-0005-0000-0000-000024020000}"/>
    <cellStyle name="Comma 0" xfId="551" xr:uid="{00000000-0005-0000-0000-000025020000}"/>
    <cellStyle name="Comma 0*" xfId="552" xr:uid="{00000000-0005-0000-0000-000026020000}"/>
    <cellStyle name="Comma 10" xfId="553" xr:uid="{00000000-0005-0000-0000-000027020000}"/>
    <cellStyle name="Comma 10 2" xfId="554" xr:uid="{00000000-0005-0000-0000-000028020000}"/>
    <cellStyle name="Comma 11" xfId="555" xr:uid="{00000000-0005-0000-0000-000029020000}"/>
    <cellStyle name="Comma 11 2" xfId="556" xr:uid="{00000000-0005-0000-0000-00002A020000}"/>
    <cellStyle name="Comma 12" xfId="557" xr:uid="{00000000-0005-0000-0000-00002B020000}"/>
    <cellStyle name="Comma 12 2" xfId="558" xr:uid="{00000000-0005-0000-0000-00002C020000}"/>
    <cellStyle name="Comma 13" xfId="559" xr:uid="{00000000-0005-0000-0000-00002D020000}"/>
    <cellStyle name="Comma 13 2" xfId="560" xr:uid="{00000000-0005-0000-0000-00002E020000}"/>
    <cellStyle name="Comma 14" xfId="561" xr:uid="{00000000-0005-0000-0000-00002F020000}"/>
    <cellStyle name="Comma 14 2" xfId="562" xr:uid="{00000000-0005-0000-0000-000030020000}"/>
    <cellStyle name="Comma 15" xfId="563" xr:uid="{00000000-0005-0000-0000-000031020000}"/>
    <cellStyle name="Comma 15 2" xfId="564" xr:uid="{00000000-0005-0000-0000-000032020000}"/>
    <cellStyle name="Comma 16" xfId="565" xr:uid="{00000000-0005-0000-0000-000033020000}"/>
    <cellStyle name="Comma 2" xfId="566" xr:uid="{00000000-0005-0000-0000-000034020000}"/>
    <cellStyle name="Comma 2 2" xfId="567" xr:uid="{00000000-0005-0000-0000-000035020000}"/>
    <cellStyle name="Comma 2 2 2" xfId="568" xr:uid="{00000000-0005-0000-0000-000036020000}"/>
    <cellStyle name="Comma 2 2 3" xfId="569" xr:uid="{00000000-0005-0000-0000-000037020000}"/>
    <cellStyle name="Comma 2*" xfId="570" xr:uid="{00000000-0005-0000-0000-000039020000}"/>
    <cellStyle name="Comma 2_201W92.v6" xfId="571" xr:uid="{00000000-0005-0000-0000-000038020000}"/>
    <cellStyle name="Comma 3" xfId="572" xr:uid="{00000000-0005-0000-0000-00003A020000}"/>
    <cellStyle name="Comma 3 2" xfId="573" xr:uid="{00000000-0005-0000-0000-00003B020000}"/>
    <cellStyle name="Comma 4" xfId="574" xr:uid="{00000000-0005-0000-0000-00003C020000}"/>
    <cellStyle name="Comma 5" xfId="575" xr:uid="{00000000-0005-0000-0000-00003D020000}"/>
    <cellStyle name="Comma 6" xfId="576" xr:uid="{00000000-0005-0000-0000-00003E020000}"/>
    <cellStyle name="Comma 7" xfId="577" xr:uid="{00000000-0005-0000-0000-00003F020000}"/>
    <cellStyle name="Comma 7 2" xfId="578" xr:uid="{00000000-0005-0000-0000-000040020000}"/>
    <cellStyle name="Comma 8" xfId="579" xr:uid="{00000000-0005-0000-0000-000041020000}"/>
    <cellStyle name="Comma 8 2" xfId="580" xr:uid="{00000000-0005-0000-0000-000042020000}"/>
    <cellStyle name="Comma 9" xfId="581" xr:uid="{00000000-0005-0000-0000-000043020000}"/>
    <cellStyle name="Comma 9 2" xfId="582" xr:uid="{00000000-0005-0000-0000-000044020000}"/>
    <cellStyle name="Comma Cents" xfId="583" xr:uid="{00000000-0005-0000-0000-000045020000}"/>
    <cellStyle name="Comma Cents 2" xfId="584" xr:uid="{00000000-0005-0000-0000-000046020000}"/>
    <cellStyle name="Comma Input" xfId="585" xr:uid="{00000000-0005-0000-0000-000047020000}"/>
    <cellStyle name="Comma x" xfId="586" xr:uid="{00000000-0005-0000-0000-000048020000}"/>
    <cellStyle name="Comma0" xfId="587" xr:uid="{00000000-0005-0000-0000-000049020000}"/>
    <cellStyle name="Comma0 - Modelo1" xfId="588" xr:uid="{00000000-0005-0000-0000-00004A020000}"/>
    <cellStyle name="Comma0 - Style1" xfId="589" xr:uid="{00000000-0005-0000-0000-00004B020000}"/>
    <cellStyle name="Comma0 10" xfId="590" xr:uid="{00000000-0005-0000-0000-00004C020000}"/>
    <cellStyle name="Comma0 11" xfId="591" xr:uid="{00000000-0005-0000-0000-00004D020000}"/>
    <cellStyle name="Comma0 12" xfId="592" xr:uid="{00000000-0005-0000-0000-00004E020000}"/>
    <cellStyle name="Comma0 13" xfId="593" xr:uid="{00000000-0005-0000-0000-00004F020000}"/>
    <cellStyle name="Comma0 14" xfId="594" xr:uid="{00000000-0005-0000-0000-000050020000}"/>
    <cellStyle name="Comma0 15" xfId="595" xr:uid="{00000000-0005-0000-0000-000051020000}"/>
    <cellStyle name="Comma0 16" xfId="596" xr:uid="{00000000-0005-0000-0000-000052020000}"/>
    <cellStyle name="Comma0 17" xfId="597" xr:uid="{00000000-0005-0000-0000-000053020000}"/>
    <cellStyle name="Comma0 18" xfId="598" xr:uid="{00000000-0005-0000-0000-000054020000}"/>
    <cellStyle name="Comma0 2" xfId="599" xr:uid="{00000000-0005-0000-0000-000055020000}"/>
    <cellStyle name="Comma0 3" xfId="600" xr:uid="{00000000-0005-0000-0000-000056020000}"/>
    <cellStyle name="Comma0 4" xfId="601" xr:uid="{00000000-0005-0000-0000-000057020000}"/>
    <cellStyle name="Comma0 5" xfId="602" xr:uid="{00000000-0005-0000-0000-000058020000}"/>
    <cellStyle name="Comma0 6" xfId="603" xr:uid="{00000000-0005-0000-0000-000059020000}"/>
    <cellStyle name="Comma0 7" xfId="604" xr:uid="{00000000-0005-0000-0000-00005A020000}"/>
    <cellStyle name="Comma0 8" xfId="605" xr:uid="{00000000-0005-0000-0000-00005B020000}"/>
    <cellStyle name="Comma0 9" xfId="606" xr:uid="{00000000-0005-0000-0000-00005C020000}"/>
    <cellStyle name="Comma0_06 26 07 - Preferred Design - Internal" xfId="607" xr:uid="{00000000-0005-0000-0000-00005D020000}"/>
    <cellStyle name="Comma1 - Modelo2" xfId="608" xr:uid="{00000000-0005-0000-0000-00005E020000}"/>
    <cellStyle name="Comma1 - Style2" xfId="609" xr:uid="{00000000-0005-0000-0000-00005F020000}"/>
    <cellStyle name="comma2" xfId="610" xr:uid="{00000000-0005-0000-0000-000060020000}"/>
    <cellStyle name="Command" xfId="611" xr:uid="{00000000-0005-0000-0000-000061020000}"/>
    <cellStyle name="Command 2" xfId="612" xr:uid="{00000000-0005-0000-0000-000062020000}"/>
    <cellStyle name="company" xfId="613" xr:uid="{00000000-0005-0000-0000-000063020000}"/>
    <cellStyle name="company 2" xfId="614" xr:uid="{00000000-0005-0000-0000-000064020000}"/>
    <cellStyle name="Copied" xfId="615" xr:uid="{00000000-0005-0000-0000-000065020000}"/>
    <cellStyle name="Currency (0)" xfId="616" xr:uid="{00000000-0005-0000-0000-000067020000}"/>
    <cellStyle name="Currency (0) 2" xfId="617" xr:uid="{00000000-0005-0000-0000-000068020000}"/>
    <cellStyle name="Currency (Rounded)" xfId="618" xr:uid="{00000000-0005-0000-0000-000069020000}"/>
    <cellStyle name="Currency [$     0.00]" xfId="619" xr:uid="{00000000-0005-0000-0000-00006A020000}"/>
    <cellStyle name="Currency [$     0]" xfId="620" xr:uid="{00000000-0005-0000-0000-00006B020000}"/>
    <cellStyle name="Currency [0.00]" xfId="621" xr:uid="{00000000-0005-0000-0000-00006C020000}"/>
    <cellStyle name="Currency [0.00] 2" xfId="622" xr:uid="{00000000-0005-0000-0000-00006D020000}"/>
    <cellStyle name="Currency [0] 2" xfId="623" xr:uid="{00000000-0005-0000-0000-00006E020000}"/>
    <cellStyle name="Currency [0] Total" xfId="624" xr:uid="{00000000-0005-0000-0000-00006F020000}"/>
    <cellStyle name="Currency [0] Total 2" xfId="625" xr:uid="{00000000-0005-0000-0000-000070020000}"/>
    <cellStyle name="Currency [00]" xfId="626" xr:uid="{00000000-0005-0000-0000-000071020000}"/>
    <cellStyle name="Currency [00] 2" xfId="627" xr:uid="{00000000-0005-0000-0000-000072020000}"/>
    <cellStyle name="Currency [00] 3" xfId="628" xr:uid="{00000000-0005-0000-0000-000073020000}"/>
    <cellStyle name="Currency [1]" xfId="629" xr:uid="{00000000-0005-0000-0000-000074020000}"/>
    <cellStyle name="Currency [1] 2" xfId="630" xr:uid="{00000000-0005-0000-0000-000075020000}"/>
    <cellStyle name="Currency [2]" xfId="631" xr:uid="{00000000-0005-0000-0000-000076020000}"/>
    <cellStyle name="Currency [2] Total" xfId="632" xr:uid="{00000000-0005-0000-0000-000077020000}"/>
    <cellStyle name="Currency [2] Total 2" xfId="633" xr:uid="{00000000-0005-0000-0000-000078020000}"/>
    <cellStyle name="Currency [2]_06 26 07 - Preferred Design" xfId="634" xr:uid="{00000000-0005-0000-0000-000079020000}"/>
    <cellStyle name="Currency 10" xfId="635" xr:uid="{00000000-0005-0000-0000-00007A020000}"/>
    <cellStyle name="Currency 11" xfId="636" xr:uid="{00000000-0005-0000-0000-00007B020000}"/>
    <cellStyle name="Currency 12" xfId="637" xr:uid="{00000000-0005-0000-0000-00007C020000}"/>
    <cellStyle name="Currency 13" xfId="638" xr:uid="{00000000-0005-0000-0000-00007D020000}"/>
    <cellStyle name="Currency 13 2" xfId="639" xr:uid="{00000000-0005-0000-0000-00007E020000}"/>
    <cellStyle name="Currency 14" xfId="640" xr:uid="{00000000-0005-0000-0000-00007F020000}"/>
    <cellStyle name="Currency 14 2" xfId="641" xr:uid="{00000000-0005-0000-0000-000080020000}"/>
    <cellStyle name="Currency 15" xfId="642" xr:uid="{00000000-0005-0000-0000-000081020000}"/>
    <cellStyle name="Currency 15 2" xfId="643" xr:uid="{00000000-0005-0000-0000-000082020000}"/>
    <cellStyle name="Currency 16" xfId="644" xr:uid="{00000000-0005-0000-0000-000083020000}"/>
    <cellStyle name="Currency 16 2" xfId="645" xr:uid="{00000000-0005-0000-0000-000084020000}"/>
    <cellStyle name="Currency 17" xfId="646" xr:uid="{00000000-0005-0000-0000-000085020000}"/>
    <cellStyle name="Currency 17 2" xfId="647" xr:uid="{00000000-0005-0000-0000-000086020000}"/>
    <cellStyle name="Currency 18" xfId="648" xr:uid="{00000000-0005-0000-0000-000087020000}"/>
    <cellStyle name="Currency 18 2" xfId="649" xr:uid="{00000000-0005-0000-0000-000088020000}"/>
    <cellStyle name="Currency 19" xfId="650" xr:uid="{00000000-0005-0000-0000-000089020000}"/>
    <cellStyle name="Currency 19 2" xfId="651" xr:uid="{00000000-0005-0000-0000-00008A020000}"/>
    <cellStyle name="Currency 2" xfId="652" xr:uid="{00000000-0005-0000-0000-00008B020000}"/>
    <cellStyle name="Currency 2 2" xfId="653" xr:uid="{00000000-0005-0000-0000-00008C020000}"/>
    <cellStyle name="Currency 2 2 2" xfId="654" xr:uid="{00000000-0005-0000-0000-00008D020000}"/>
    <cellStyle name="Currency 20" xfId="655" xr:uid="{00000000-0005-0000-0000-00008E020000}"/>
    <cellStyle name="Currency 20 2" xfId="656" xr:uid="{00000000-0005-0000-0000-00008F020000}"/>
    <cellStyle name="Currency 21" xfId="657" xr:uid="{00000000-0005-0000-0000-000090020000}"/>
    <cellStyle name="Currency 21 2" xfId="658" xr:uid="{00000000-0005-0000-0000-000091020000}"/>
    <cellStyle name="Currency 22" xfId="659" xr:uid="{00000000-0005-0000-0000-000092020000}"/>
    <cellStyle name="Currency 3" xfId="660" xr:uid="{00000000-0005-0000-0000-000093020000}"/>
    <cellStyle name="Currency 4" xfId="661" xr:uid="{00000000-0005-0000-0000-000094020000}"/>
    <cellStyle name="Currency 4 2" xfId="662" xr:uid="{00000000-0005-0000-0000-000095020000}"/>
    <cellStyle name="Currency 5" xfId="663" xr:uid="{00000000-0005-0000-0000-000096020000}"/>
    <cellStyle name="Currency 5 2" xfId="664" xr:uid="{00000000-0005-0000-0000-000097020000}"/>
    <cellStyle name="Currency 6" xfId="665" xr:uid="{00000000-0005-0000-0000-000098020000}"/>
    <cellStyle name="Currency 6 2" xfId="666" xr:uid="{00000000-0005-0000-0000-000099020000}"/>
    <cellStyle name="Currency 7" xfId="667" xr:uid="{00000000-0005-0000-0000-00009A020000}"/>
    <cellStyle name="Currency 7 2" xfId="668" xr:uid="{00000000-0005-0000-0000-00009B020000}"/>
    <cellStyle name="Currency 8" xfId="669" xr:uid="{00000000-0005-0000-0000-00009C020000}"/>
    <cellStyle name="Currency 9" xfId="670" xr:uid="{00000000-0005-0000-0000-00009D020000}"/>
    <cellStyle name="Currency Input" xfId="671" xr:uid="{00000000-0005-0000-0000-00009E020000}"/>
    <cellStyle name="Currency0" xfId="672" xr:uid="{00000000-0005-0000-0000-00009F020000}"/>
    <cellStyle name="Currency0 2" xfId="673" xr:uid="{00000000-0005-0000-0000-0000A0020000}"/>
    <cellStyle name="Currency1" xfId="674" xr:uid="{00000000-0005-0000-0000-0000A1020000}"/>
    <cellStyle name="Currency1 2" xfId="675" xr:uid="{00000000-0005-0000-0000-0000A2020000}"/>
    <cellStyle name="d" xfId="676" xr:uid="{00000000-0005-0000-0000-0000A3020000}"/>
    <cellStyle name="d 2" xfId="677" xr:uid="{00000000-0005-0000-0000-0000A4020000}"/>
    <cellStyle name="d_06 26 07 - Preferred Design - Internal" xfId="678" xr:uid="{00000000-0005-0000-0000-0000A5020000}"/>
    <cellStyle name="d_201W92.v6" xfId="679" xr:uid="{00000000-0005-0000-0000-0000A6020000}"/>
    <cellStyle name="d_Drake Hotel.Office910M.v6" xfId="680" xr:uid="{00000000-0005-0000-0000-0000A7020000}"/>
    <cellStyle name="d_Drake Hotel.v20" xfId="681" xr:uid="{00000000-0005-0000-0000-0000A8020000}"/>
    <cellStyle name="d_Drake Hotel.v20.condo" xfId="682" xr:uid="{00000000-0005-0000-0000-0000A9020000}"/>
    <cellStyle name="d_Fairmont LBO_v19" xfId="683" xr:uid="{00000000-0005-0000-0000-0000AA020000}"/>
    <cellStyle name="d_Harrison 06-29-07 CLOSING FINAL" xfId="684" xr:uid="{00000000-0005-0000-0000-0000AB020000}"/>
    <cellStyle name="d_yield" xfId="685" xr:uid="{00000000-0005-0000-0000-0000AC020000}"/>
    <cellStyle name="d_yield 2" xfId="686" xr:uid="{00000000-0005-0000-0000-0000AD020000}"/>
    <cellStyle name="d_yield_AVP" xfId="687" xr:uid="{00000000-0005-0000-0000-0000AE020000}"/>
    <cellStyle name="d_yield_AVP 2" xfId="688" xr:uid="{00000000-0005-0000-0000-0000AF020000}"/>
    <cellStyle name="d_yield_AVP_Columbus Navigator Valuation Model v131" xfId="689" xr:uid="{00000000-0005-0000-0000-0000B0020000}"/>
    <cellStyle name="d_yield_AVP_Columbus Navigator Valuation Model v131 2" xfId="690" xr:uid="{00000000-0005-0000-0000-0000B1020000}"/>
    <cellStyle name="d_yield_Columbus Navigator Valuation Model v131" xfId="691" xr:uid="{00000000-0005-0000-0000-0000B2020000}"/>
    <cellStyle name="d_yield_Columbus Navigator Valuation Model v131 2" xfId="692" xr:uid="{00000000-0005-0000-0000-0000B3020000}"/>
    <cellStyle name="d_yield_CompSheet" xfId="693" xr:uid="{00000000-0005-0000-0000-0000B4020000}"/>
    <cellStyle name="d_yield_CompSheet 2" xfId="694" xr:uid="{00000000-0005-0000-0000-0000B5020000}"/>
    <cellStyle name="d_yield_CompSheet_Corvette_Merger Model_v.33" xfId="695" xr:uid="{00000000-0005-0000-0000-0000B6020000}"/>
    <cellStyle name="d_yield_CompSheet_Corvette_Merger Model_v.33 2" xfId="696" xr:uid="{00000000-0005-0000-0000-0000B7020000}"/>
    <cellStyle name="d_yield_crr.dcf2" xfId="697" xr:uid="{00000000-0005-0000-0000-0000B8020000}"/>
    <cellStyle name="d_yield_crr.dcf2 2" xfId="698" xr:uid="{00000000-0005-0000-0000-0000B9020000}"/>
    <cellStyle name="d_yield_Football Field v42" xfId="699" xr:uid="{00000000-0005-0000-0000-0000BA020000}"/>
    <cellStyle name="d_yield_Football Field v42 2" xfId="700" xr:uid="{00000000-0005-0000-0000-0000BB020000}"/>
    <cellStyle name="d_yield_Proj10_Trading Volume at Various Prices - CDX v.4" xfId="701" xr:uid="{00000000-0005-0000-0000-0000BC020000}"/>
    <cellStyle name="d_yield_Proj10_Trading Volume at Various Prices - CDX v.4 2" xfId="702" xr:uid="{00000000-0005-0000-0000-0000BD020000}"/>
    <cellStyle name="d_yield_Proj10_WACC-CableCar" xfId="703" xr:uid="{00000000-0005-0000-0000-0000BE020000}"/>
    <cellStyle name="d_yield_Proj10_WACC-CableCar 2" xfId="704" xr:uid="{00000000-0005-0000-0000-0000BF020000}"/>
    <cellStyle name="d_yield_Proj10_WACC-CableCar_Corvette_Merger Model_v.33" xfId="705" xr:uid="{00000000-0005-0000-0000-0000C0020000}"/>
    <cellStyle name="d_yield_Proj10_WACC-CableCar_Corvette_Merger Model_v.33 2" xfId="706" xr:uid="{00000000-0005-0000-0000-0000C1020000}"/>
    <cellStyle name="dash" xfId="707" xr:uid="{00000000-0005-0000-0000-0000C2020000}"/>
    <cellStyle name="data" xfId="708" xr:uid="{00000000-0005-0000-0000-0000C3020000}"/>
    <cellStyle name="datacell" xfId="709" xr:uid="{00000000-0005-0000-0000-0000C4020000}"/>
    <cellStyle name="date" xfId="710" xr:uid="{00000000-0005-0000-0000-0000C5020000}"/>
    <cellStyle name="Date - Style2" xfId="711" xr:uid="{00000000-0005-0000-0000-0000C6020000}"/>
    <cellStyle name="Date (m/d/y)" xfId="712" xr:uid="{00000000-0005-0000-0000-0000C7020000}"/>
    <cellStyle name="Date (m/d/y) 2" xfId="713" xr:uid="{00000000-0005-0000-0000-0000C8020000}"/>
    <cellStyle name="Date (mmm-yy)" xfId="714" xr:uid="{00000000-0005-0000-0000-0000C9020000}"/>
    <cellStyle name="Date (mmm-yy) 2" xfId="715" xr:uid="{00000000-0005-0000-0000-0000CA020000}"/>
    <cellStyle name="Date [Abbreviated]" xfId="716" xr:uid="{00000000-0005-0000-0000-0000CB020000}"/>
    <cellStyle name="Date [Abbreviated] 2" xfId="717" xr:uid="{00000000-0005-0000-0000-0000CC020000}"/>
    <cellStyle name="Date [D-M-Y]" xfId="718" xr:uid="{00000000-0005-0000-0000-0000CD020000}"/>
    <cellStyle name="date month-year" xfId="719" xr:uid="{00000000-0005-0000-0000-0000CE020000}"/>
    <cellStyle name="date month-year 2" xfId="720" xr:uid="{00000000-0005-0000-0000-0000CF020000}"/>
    <cellStyle name="Date Short" xfId="721" xr:uid="{00000000-0005-0000-0000-0000D0020000}"/>
    <cellStyle name="Date_0. Portfolio Consolidated" xfId="722" xr:uid="{00000000-0005-0000-0000-0000D1020000}"/>
    <cellStyle name="decim" xfId="723" xr:uid="{00000000-0005-0000-0000-0000D2020000}"/>
    <cellStyle name="decim 2" xfId="724" xr:uid="{00000000-0005-0000-0000-0000D3020000}"/>
    <cellStyle name="decimal 0" xfId="725" xr:uid="{00000000-0005-0000-0000-0000D4020000}"/>
    <cellStyle name="decimal 0 2" xfId="726" xr:uid="{00000000-0005-0000-0000-0000D5020000}"/>
    <cellStyle name="decimal 1" xfId="727" xr:uid="{00000000-0005-0000-0000-0000D6020000}"/>
    <cellStyle name="DELTA" xfId="728" xr:uid="{00000000-0005-0000-0000-0000D7020000}"/>
    <cellStyle name="DESCRIPTION" xfId="729" xr:uid="{00000000-0005-0000-0000-0000D8020000}"/>
    <cellStyle name="Dex Doub Line" xfId="730" xr:uid="{00000000-0005-0000-0000-0000D9020000}"/>
    <cellStyle name="Dex Doub Line 2" xfId="731" xr:uid="{00000000-0005-0000-0000-0000DA020000}"/>
    <cellStyle name="Dezimal [0]_2001 K" xfId="732" xr:uid="{00000000-0005-0000-0000-0000DB020000}"/>
    <cellStyle name="Dezimal_2001 K" xfId="733" xr:uid="{00000000-0005-0000-0000-0000DC020000}"/>
    <cellStyle name="Dia" xfId="734" xr:uid="{00000000-0005-0000-0000-0000DD020000}"/>
    <cellStyle name="Direct_Available" xfId="735" xr:uid="{00000000-0005-0000-0000-0000DE020000}"/>
    <cellStyle name="DIVISION" xfId="736" xr:uid="{00000000-0005-0000-0000-0000DF020000}"/>
    <cellStyle name="Dollar" xfId="737" xr:uid="{00000000-0005-0000-0000-0000E0020000}"/>
    <cellStyle name="Dollar1" xfId="738" xr:uid="{00000000-0005-0000-0000-0000E1020000}"/>
    <cellStyle name="Dollars" xfId="739" xr:uid="{00000000-0005-0000-0000-0000E2020000}"/>
    <cellStyle name="Dollars []" xfId="740" xr:uid="{00000000-0005-0000-0000-0000E3020000}"/>
    <cellStyle name="Dotted Line" xfId="741" xr:uid="{00000000-0005-0000-0000-0000E4020000}"/>
    <cellStyle name="Double" xfId="742" xr:uid="{00000000-0005-0000-0000-0000E5020000}"/>
    <cellStyle name="Double Accounting" xfId="743" xr:uid="{00000000-0005-0000-0000-0000E6020000}"/>
    <cellStyle name="drop down" xfId="744" xr:uid="{00000000-0005-0000-0000-0000E7020000}"/>
    <cellStyle name="eeding" xfId="745" xr:uid="{00000000-0005-0000-0000-0000E8020000}"/>
    <cellStyle name="Encabez1" xfId="746" xr:uid="{00000000-0005-0000-0000-0000E9020000}"/>
    <cellStyle name="Encabez2" xfId="747" xr:uid="{00000000-0005-0000-0000-0000EA020000}"/>
    <cellStyle name="Enter Currency (0)" xfId="748" xr:uid="{00000000-0005-0000-0000-0000EB020000}"/>
    <cellStyle name="Enter Currency (0) 2" xfId="749" xr:uid="{00000000-0005-0000-0000-0000EC020000}"/>
    <cellStyle name="Enter Currency (2)" xfId="750" xr:uid="{00000000-0005-0000-0000-0000ED020000}"/>
    <cellStyle name="Enter Currency (2) 2" xfId="751" xr:uid="{00000000-0005-0000-0000-0000EE020000}"/>
    <cellStyle name="Enter Units (0)" xfId="752" xr:uid="{00000000-0005-0000-0000-0000EF020000}"/>
    <cellStyle name="Enter Units (0) 2" xfId="753" xr:uid="{00000000-0005-0000-0000-0000F0020000}"/>
    <cellStyle name="Enter Units (1)" xfId="754" xr:uid="{00000000-0005-0000-0000-0000F1020000}"/>
    <cellStyle name="Enter Units (1) 2" xfId="755" xr:uid="{00000000-0005-0000-0000-0000F2020000}"/>
    <cellStyle name="Enter Units (2)" xfId="756" xr:uid="{00000000-0005-0000-0000-0000F3020000}"/>
    <cellStyle name="Enter Units (2) 2" xfId="757" xr:uid="{00000000-0005-0000-0000-0000F4020000}"/>
    <cellStyle name="Entered" xfId="758" xr:uid="{00000000-0005-0000-0000-0000F5020000}"/>
    <cellStyle name="eps" xfId="759" xr:uid="{00000000-0005-0000-0000-0000F6020000}"/>
    <cellStyle name="eps$" xfId="760" xr:uid="{00000000-0005-0000-0000-0000F7020000}"/>
    <cellStyle name="eps$A" xfId="761" xr:uid="{00000000-0005-0000-0000-0000F8020000}"/>
    <cellStyle name="eps$E" xfId="762" xr:uid="{00000000-0005-0000-0000-0000F9020000}"/>
    <cellStyle name="epsA" xfId="763" xr:uid="{00000000-0005-0000-0000-0000FA020000}"/>
    <cellStyle name="epsE" xfId="764" xr:uid="{00000000-0005-0000-0000-0000FB020000}"/>
    <cellStyle name="Eric" xfId="765" xr:uid="{00000000-0005-0000-0000-0000FC020000}"/>
    <cellStyle name="Euro" xfId="766" xr:uid="{00000000-0005-0000-0000-0000FD020000}"/>
    <cellStyle name="Euro 2" xfId="767" xr:uid="{00000000-0005-0000-0000-0000FE020000}"/>
    <cellStyle name="Euro 3" xfId="768" xr:uid="{00000000-0005-0000-0000-0000FF020000}"/>
    <cellStyle name="Euro 3 2" xfId="769" xr:uid="{00000000-0005-0000-0000-000000030000}"/>
    <cellStyle name="EvenBodyShade" xfId="770" xr:uid="{00000000-0005-0000-0000-000001030000}"/>
    <cellStyle name="EvenBodyShade 2" xfId="771" xr:uid="{00000000-0005-0000-0000-000002030000}"/>
    <cellStyle name="Explanatory Text 2" xfId="772" xr:uid="{00000000-0005-0000-0000-000003030000}"/>
    <cellStyle name="EY House" xfId="773" xr:uid="{00000000-0005-0000-0000-000004030000}"/>
    <cellStyle name="F2" xfId="774" xr:uid="{00000000-0005-0000-0000-000005030000}"/>
    <cellStyle name="F2 2" xfId="775" xr:uid="{00000000-0005-0000-0000-000006030000}"/>
    <cellStyle name="F3" xfId="776" xr:uid="{00000000-0005-0000-0000-000007030000}"/>
    <cellStyle name="F3 2" xfId="777" xr:uid="{00000000-0005-0000-0000-000008030000}"/>
    <cellStyle name="F4" xfId="778" xr:uid="{00000000-0005-0000-0000-000009030000}"/>
    <cellStyle name="F4 2" xfId="779" xr:uid="{00000000-0005-0000-0000-00000A030000}"/>
    <cellStyle name="F5" xfId="780" xr:uid="{00000000-0005-0000-0000-00000B030000}"/>
    <cellStyle name="F5 2" xfId="781" xr:uid="{00000000-0005-0000-0000-00000C030000}"/>
    <cellStyle name="F6" xfId="782" xr:uid="{00000000-0005-0000-0000-00000D030000}"/>
    <cellStyle name="F6 2" xfId="783" xr:uid="{00000000-0005-0000-0000-00000E030000}"/>
    <cellStyle name="F7" xfId="784" xr:uid="{00000000-0005-0000-0000-00000F030000}"/>
    <cellStyle name="F7 2" xfId="785" xr:uid="{00000000-0005-0000-0000-000010030000}"/>
    <cellStyle name="F8" xfId="786" xr:uid="{00000000-0005-0000-0000-000011030000}"/>
    <cellStyle name="F8 2" xfId="787" xr:uid="{00000000-0005-0000-0000-000012030000}"/>
    <cellStyle name="Fijo" xfId="788" xr:uid="{00000000-0005-0000-0000-000013030000}"/>
    <cellStyle name="financial" xfId="789" xr:uid="{00000000-0005-0000-0000-000014030000}"/>
    <cellStyle name="Financiero" xfId="790" xr:uid="{00000000-0005-0000-0000-000015030000}"/>
    <cellStyle name="Fixed" xfId="791" xr:uid="{00000000-0005-0000-0000-000016030000}"/>
    <cellStyle name="Fixed 2" xfId="792" xr:uid="{00000000-0005-0000-0000-000017030000}"/>
    <cellStyle name="Followed Hyperlink" xfId="1942" builtinId="9" hidden="1"/>
    <cellStyle name="Followed Hyperlink" xfId="1944" builtinId="9" hidden="1"/>
    <cellStyle name="footnote" xfId="793" xr:uid="{00000000-0005-0000-0000-00001A030000}"/>
    <cellStyle name="footnote2" xfId="794" xr:uid="{00000000-0005-0000-0000-00001B030000}"/>
    <cellStyle name="Footnotes" xfId="795" xr:uid="{00000000-0005-0000-0000-00001C030000}"/>
    <cellStyle name="FORMULA" xfId="796" xr:uid="{00000000-0005-0000-0000-00001D030000}"/>
    <cellStyle name="funky" xfId="797" xr:uid="{00000000-0005-0000-0000-00001E030000}"/>
    <cellStyle name="fy_eps$" xfId="798" xr:uid="{00000000-0005-0000-0000-00001F030000}"/>
    <cellStyle name="g_rate" xfId="799" xr:uid="{00000000-0005-0000-0000-000020030000}"/>
    <cellStyle name="g_rate 2" xfId="800" xr:uid="{00000000-0005-0000-0000-000021030000}"/>
    <cellStyle name="g_rate_AVP" xfId="801" xr:uid="{00000000-0005-0000-0000-000022030000}"/>
    <cellStyle name="g_rate_AVP 2" xfId="802" xr:uid="{00000000-0005-0000-0000-000023030000}"/>
    <cellStyle name="g_rate_AVP_Graphic Depiction - NO DEV_Trading Volume at Various Prices - CDX v.4" xfId="803" xr:uid="{00000000-0005-0000-0000-000024030000}"/>
    <cellStyle name="g_rate_AVP_Graphic Depiction - NO DEV_Trading Volume at Various Prices - CDX v.4 2" xfId="804" xr:uid="{00000000-0005-0000-0000-000025030000}"/>
    <cellStyle name="g_rate_CompSheet" xfId="805" xr:uid="{00000000-0005-0000-0000-000026030000}"/>
    <cellStyle name="g_rate_CompSheet 2" xfId="806" xr:uid="{00000000-0005-0000-0000-000027030000}"/>
    <cellStyle name="g_rate_CompSheet_Corvette_Merger Model_v.33" xfId="807" xr:uid="{00000000-0005-0000-0000-000028030000}"/>
    <cellStyle name="g_rate_CompSheet_Corvette_Merger Model_v.33 2" xfId="808" xr:uid="{00000000-0005-0000-0000-000029030000}"/>
    <cellStyle name="g_rate_Football Field v42" xfId="809" xr:uid="{00000000-0005-0000-0000-00002A030000}"/>
    <cellStyle name="g_rate_Football Field v42 2" xfId="810" xr:uid="{00000000-0005-0000-0000-00002B030000}"/>
    <cellStyle name="g_rate_LP Chart" xfId="811" xr:uid="{00000000-0005-0000-0000-00002C030000}"/>
    <cellStyle name="g_rate_LP Chart 2" xfId="812" xr:uid="{00000000-0005-0000-0000-00002D030000}"/>
    <cellStyle name="g_rate_LP Chart_Corvette_Merger Model_v.33" xfId="813" xr:uid="{00000000-0005-0000-0000-00002E030000}"/>
    <cellStyle name="g_rate_LP Chart_Corvette_Merger Model_v.33 2" xfId="814" xr:uid="{00000000-0005-0000-0000-00002F030000}"/>
    <cellStyle name="g_rate_Proj10_Trading Volume at Various Prices - CDX v.4" xfId="815" xr:uid="{00000000-0005-0000-0000-000030030000}"/>
    <cellStyle name="g_rate_Proj10_Trading Volume at Various Prices - CDX v.4 2" xfId="816" xr:uid="{00000000-0005-0000-0000-000031030000}"/>
    <cellStyle name="G10" xfId="817" xr:uid="{00000000-0005-0000-0000-000032030000}"/>
    <cellStyle name="G10 2" xfId="818" xr:uid="{00000000-0005-0000-0000-000033030000}"/>
    <cellStyle name="general" xfId="819" xr:uid="{00000000-0005-0000-0000-000034030000}"/>
    <cellStyle name="General [C]" xfId="820" xr:uid="{00000000-0005-0000-0000-000035030000}"/>
    <cellStyle name="General [C] 2" xfId="821" xr:uid="{00000000-0005-0000-0000-000036030000}"/>
    <cellStyle name="General_Beekman Residential - All Market Rental Proforma wConstruct interest save" xfId="822" xr:uid="{00000000-0005-0000-0000-000037030000}"/>
    <cellStyle name="Gevolgde hyperlink_3100-005-tower" xfId="823" xr:uid="{00000000-0005-0000-0000-000038030000}"/>
    <cellStyle name="Goesto" xfId="824" xr:uid="{00000000-0005-0000-0000-000039030000}"/>
    <cellStyle name="Good 2" xfId="825" xr:uid="{00000000-0005-0000-0000-00003A030000}"/>
    <cellStyle name="Grey" xfId="826" xr:uid="{00000000-0005-0000-0000-00003B030000}"/>
    <cellStyle name="group bold formula" xfId="827" xr:uid="{00000000-0005-0000-0000-00003C030000}"/>
    <cellStyle name="group bold formula 2" xfId="828" xr:uid="{00000000-0005-0000-0000-00003D030000}"/>
    <cellStyle name="group formula" xfId="829" xr:uid="{00000000-0005-0000-0000-00003E030000}"/>
    <cellStyle name="group formula 2" xfId="830" xr:uid="{00000000-0005-0000-0000-00003F030000}"/>
    <cellStyle name="Grouped Head" xfId="831" xr:uid="{00000000-0005-0000-0000-000040030000}"/>
    <cellStyle name="Grouped Head 2" xfId="832" xr:uid="{00000000-0005-0000-0000-000041030000}"/>
    <cellStyle name="Grouped Head 2 2" xfId="833" xr:uid="{00000000-0005-0000-0000-000042030000}"/>
    <cellStyle name="Grouped Head 2 3" xfId="834" xr:uid="{00000000-0005-0000-0000-000043030000}"/>
    <cellStyle name="Grouped Head 2 4" xfId="835" xr:uid="{00000000-0005-0000-0000-000044030000}"/>
    <cellStyle name="Grouped Head 3" xfId="836" xr:uid="{00000000-0005-0000-0000-000045030000}"/>
    <cellStyle name="hard no" xfId="837" xr:uid="{00000000-0005-0000-0000-000046030000}"/>
    <cellStyle name="hard no 2" xfId="838" xr:uid="{00000000-0005-0000-0000-000047030000}"/>
    <cellStyle name="hard no 3" xfId="839" xr:uid="{00000000-0005-0000-0000-000048030000}"/>
    <cellStyle name="hard no 3 2" xfId="840" xr:uid="{00000000-0005-0000-0000-000049030000}"/>
    <cellStyle name="hardno" xfId="841" xr:uid="{00000000-0005-0000-0000-00004A030000}"/>
    <cellStyle name="Header" xfId="842" xr:uid="{00000000-0005-0000-0000-00004B030000}"/>
    <cellStyle name="Header 1" xfId="843" xr:uid="{00000000-0005-0000-0000-00004C030000}"/>
    <cellStyle name="Header 2" xfId="844" xr:uid="{00000000-0005-0000-0000-00004D030000}"/>
    <cellStyle name="Header 3" xfId="845" xr:uid="{00000000-0005-0000-0000-00004E030000}"/>
    <cellStyle name="Header Total" xfId="846" xr:uid="{00000000-0005-0000-0000-00004F030000}"/>
    <cellStyle name="Header_Beekman Residential - All Market Rental Proforma wConstruct interest save" xfId="847" xr:uid="{00000000-0005-0000-0000-000050030000}"/>
    <cellStyle name="Header1" xfId="848" xr:uid="{00000000-0005-0000-0000-000051030000}"/>
    <cellStyle name="Header2" xfId="849" xr:uid="{00000000-0005-0000-0000-000052030000}"/>
    <cellStyle name="Header2 2" xfId="850" xr:uid="{00000000-0005-0000-0000-000053030000}"/>
    <cellStyle name="Header3" xfId="851" xr:uid="{00000000-0005-0000-0000-000054030000}"/>
    <cellStyle name="Header4" xfId="852" xr:uid="{00000000-0005-0000-0000-000055030000}"/>
    <cellStyle name="headers" xfId="853" xr:uid="{00000000-0005-0000-0000-000056030000}"/>
    <cellStyle name="Heading" xfId="854" xr:uid="{00000000-0005-0000-0000-000057030000}"/>
    <cellStyle name="Heading 1 2" xfId="855" xr:uid="{00000000-0005-0000-0000-000058030000}"/>
    <cellStyle name="Heading 2 2" xfId="856" xr:uid="{00000000-0005-0000-0000-000059030000}"/>
    <cellStyle name="Heading 3 2" xfId="857" xr:uid="{00000000-0005-0000-0000-00005A030000}"/>
    <cellStyle name="Heading 4 2" xfId="858" xr:uid="{00000000-0005-0000-0000-00005B030000}"/>
    <cellStyle name="Heading1" xfId="859" xr:uid="{00000000-0005-0000-0000-00005C030000}"/>
    <cellStyle name="Heading2" xfId="860" xr:uid="{00000000-0005-0000-0000-00005D030000}"/>
    <cellStyle name="Heading3" xfId="861" xr:uid="{00000000-0005-0000-0000-00005E030000}"/>
    <cellStyle name="Heading3 2" xfId="862" xr:uid="{00000000-0005-0000-0000-00005F030000}"/>
    <cellStyle name="HEADINGormal" xfId="863" xr:uid="{00000000-0005-0000-0000-000060030000}"/>
    <cellStyle name="Headings" xfId="864" xr:uid="{00000000-0005-0000-0000-000061030000}"/>
    <cellStyle name="HeadlineStyle" xfId="865" xr:uid="{00000000-0005-0000-0000-000062030000}"/>
    <cellStyle name="HeadlineStyle 2" xfId="866" xr:uid="{00000000-0005-0000-0000-000063030000}"/>
    <cellStyle name="HeadlineStyleJustified" xfId="867" xr:uid="{00000000-0005-0000-0000-000064030000}"/>
    <cellStyle name="HeadlineStyleJustified 2" xfId="868" xr:uid="{00000000-0005-0000-0000-000065030000}"/>
    <cellStyle name="helv narrow 8" xfId="869" xr:uid="{00000000-0005-0000-0000-000066030000}"/>
    <cellStyle name="Hidden" xfId="870" xr:uid="{00000000-0005-0000-0000-000067030000}"/>
    <cellStyle name="Hidden 2" xfId="871" xr:uid="{00000000-0005-0000-0000-000068030000}"/>
    <cellStyle name="HIDE" xfId="872" xr:uid="{00000000-0005-0000-0000-000069030000}"/>
    <cellStyle name="HIDE 2" xfId="873" xr:uid="{00000000-0005-0000-0000-00006A030000}"/>
    <cellStyle name="HIGHLIGHT" xfId="874" xr:uid="{00000000-0005-0000-0000-00006B030000}"/>
    <cellStyle name="Hipervínculo" xfId="875" xr:uid="{00000000-0005-0000-0000-00006C030000}"/>
    <cellStyle name="Hipervínculo visitado" xfId="876" xr:uid="{00000000-0005-0000-0000-00006D030000}"/>
    <cellStyle name="homeops" xfId="877" xr:uid="{00000000-0005-0000-0000-00006E030000}"/>
    <cellStyle name="Hyperlink" xfId="1941" builtinId="8" hidden="1"/>
    <cellStyle name="Hyperlink" xfId="1943" builtinId="8" hidden="1"/>
    <cellStyle name="Hyperlink seguido" xfId="878" xr:uid="{00000000-0005-0000-0000-000071030000}"/>
    <cellStyle name="Hyperlink seguido 2" xfId="879" xr:uid="{00000000-0005-0000-0000-000072030000}"/>
    <cellStyle name="Input [0]" xfId="880" xr:uid="{00000000-0005-0000-0000-000073030000}"/>
    <cellStyle name="Input [yellow]" xfId="881" xr:uid="{00000000-0005-0000-0000-000074030000}"/>
    <cellStyle name="Input [yellow] 2" xfId="882" xr:uid="{00000000-0005-0000-0000-000075030000}"/>
    <cellStyle name="Input 2" xfId="883" xr:uid="{00000000-0005-0000-0000-000076030000}"/>
    <cellStyle name="Input Cells" xfId="884" xr:uid="{00000000-0005-0000-0000-000077030000}"/>
    <cellStyle name="Input Cells 2" xfId="885" xr:uid="{00000000-0005-0000-0000-000078030000}"/>
    <cellStyle name="InputBlueFont" xfId="886" xr:uid="{00000000-0005-0000-0000-000079030000}"/>
    <cellStyle name="InputCell" xfId="887" xr:uid="{00000000-0005-0000-0000-00007A030000}"/>
    <cellStyle name="Inputs" xfId="888" xr:uid="{00000000-0005-0000-0000-00007B030000}"/>
    <cellStyle name="Italic" xfId="889" xr:uid="{00000000-0005-0000-0000-00007C030000}"/>
    <cellStyle name="Italics" xfId="890" xr:uid="{00000000-0005-0000-0000-00007D030000}"/>
    <cellStyle name="Item Descriptions - Bold" xfId="891" xr:uid="{00000000-0005-0000-0000-00007E030000}"/>
    <cellStyle name="Items" xfId="892" xr:uid="{00000000-0005-0000-0000-00007F030000}"/>
    <cellStyle name="Komma [0]_laroux" xfId="893" xr:uid="{00000000-0005-0000-0000-000080030000}"/>
    <cellStyle name="Komma_laroux" xfId="894" xr:uid="{00000000-0005-0000-0000-000081030000}"/>
    <cellStyle name="KPMG Heading 1" xfId="895" xr:uid="{00000000-0005-0000-0000-000082030000}"/>
    <cellStyle name="KPMG Heading 2" xfId="896" xr:uid="{00000000-0005-0000-0000-000083030000}"/>
    <cellStyle name="KPMG Heading 3" xfId="897" xr:uid="{00000000-0005-0000-0000-000084030000}"/>
    <cellStyle name="KPMG Heading 4" xfId="898" xr:uid="{00000000-0005-0000-0000-000085030000}"/>
    <cellStyle name="KPMG Normal" xfId="899" xr:uid="{00000000-0005-0000-0000-000086030000}"/>
    <cellStyle name="Lable8Left" xfId="900" xr:uid="{00000000-0005-0000-0000-000087030000}"/>
    <cellStyle name="Lease Expirations" xfId="901" xr:uid="{00000000-0005-0000-0000-000088030000}"/>
    <cellStyle name="Lease Expirations 2" xfId="902" xr:uid="{00000000-0005-0000-0000-000089030000}"/>
    <cellStyle name="LeftSubtitle" xfId="903" xr:uid="{00000000-0005-0000-0000-00008A030000}"/>
    <cellStyle name="LINK" xfId="904" xr:uid="{00000000-0005-0000-0000-00008B030000}"/>
    <cellStyle name="Link 2" xfId="905" xr:uid="{00000000-0005-0000-0000-00008C030000}"/>
    <cellStyle name="Link Currency (0)" xfId="906" xr:uid="{00000000-0005-0000-0000-00008D030000}"/>
    <cellStyle name="Link Currency (0) 2" xfId="907" xr:uid="{00000000-0005-0000-0000-00008E030000}"/>
    <cellStyle name="Link Currency (2)" xfId="908" xr:uid="{00000000-0005-0000-0000-00008F030000}"/>
    <cellStyle name="Link Currency (2) 2" xfId="909" xr:uid="{00000000-0005-0000-0000-000090030000}"/>
    <cellStyle name="Link Units (0)" xfId="910" xr:uid="{00000000-0005-0000-0000-000091030000}"/>
    <cellStyle name="Link Units (0) 2" xfId="911" xr:uid="{00000000-0005-0000-0000-000092030000}"/>
    <cellStyle name="Link Units (1)" xfId="912" xr:uid="{00000000-0005-0000-0000-000093030000}"/>
    <cellStyle name="Link Units (1) 2" xfId="913" xr:uid="{00000000-0005-0000-0000-000094030000}"/>
    <cellStyle name="Link Units (2)" xfId="914" xr:uid="{00000000-0005-0000-0000-000095030000}"/>
    <cellStyle name="Link Units (2) 2" xfId="915" xr:uid="{00000000-0005-0000-0000-000096030000}"/>
    <cellStyle name="Linked Cell 2" xfId="916" xr:uid="{00000000-0005-0000-0000-000097030000}"/>
    <cellStyle name="locked" xfId="917" xr:uid="{00000000-0005-0000-0000-000098030000}"/>
    <cellStyle name="locked 2" xfId="918" xr:uid="{00000000-0005-0000-0000-000099030000}"/>
    <cellStyle name="m" xfId="919" xr:uid="{00000000-0005-0000-0000-00009A030000}"/>
    <cellStyle name="m$" xfId="920" xr:uid="{00000000-0005-0000-0000-0000A8030000}"/>
    <cellStyle name="m_AVP" xfId="921" xr:uid="{00000000-0005-0000-0000-00009B030000}"/>
    <cellStyle name="m_AVP 2" xfId="922" xr:uid="{00000000-0005-0000-0000-00009C030000}"/>
    <cellStyle name="m_Columbus Navigator Valuation Model v131" xfId="923" xr:uid="{00000000-0005-0000-0000-00009D030000}"/>
    <cellStyle name="m_crr.dcf2" xfId="924" xr:uid="{00000000-0005-0000-0000-00009E030000}"/>
    <cellStyle name="m_crr.dcf2_CBM Valuation Analysis v.9" xfId="925" xr:uid="{00000000-0005-0000-0000-00009F030000}"/>
    <cellStyle name="m_crr.dcf2_CBM Valuation Analysis v.9 2" xfId="926" xr:uid="{00000000-0005-0000-0000-0000A0030000}"/>
    <cellStyle name="m_Football Field v42" xfId="927" xr:uid="{00000000-0005-0000-0000-0000A1030000}"/>
    <cellStyle name="m_Football Field v42 2" xfId="928" xr:uid="{00000000-0005-0000-0000-0000A2030000}"/>
    <cellStyle name="m_Proj10_WACC-CableCar" xfId="929" xr:uid="{00000000-0005-0000-0000-0000A3030000}"/>
    <cellStyle name="m_Proj10_WACC-CableCar_Columbus Navigator Valuation Model v131" xfId="930" xr:uid="{00000000-0005-0000-0000-0000A4030000}"/>
    <cellStyle name="m_Proj10_WACC-CableCar_Columbus Navigator Valuation Model v131 2" xfId="931" xr:uid="{00000000-0005-0000-0000-0000A5030000}"/>
    <cellStyle name="m_Proj10_WACC-CableCar_Corvette_Merger Model_v.33" xfId="932" xr:uid="{00000000-0005-0000-0000-0000A6030000}"/>
    <cellStyle name="m_Proj10_WACC-CableCar_Corvette_Merger Model_v.33 2" xfId="933" xr:uid="{00000000-0005-0000-0000-0000A7030000}"/>
    <cellStyle name="Margins" xfId="934" xr:uid="{00000000-0005-0000-0000-0000A9030000}"/>
    <cellStyle name="mil" xfId="935" xr:uid="{00000000-0005-0000-0000-0000AA030000}"/>
    <cellStyle name="Millares [0]_10 AVERIAS MASIVAS + ANT" xfId="936" xr:uid="{00000000-0005-0000-0000-0000AB030000}"/>
    <cellStyle name="Millares_10 AVERIAS MASIVAS + ANT" xfId="937" xr:uid="{00000000-0005-0000-0000-0000AC030000}"/>
    <cellStyle name="Milliers [0]_Open&amp;Close" xfId="938" xr:uid="{00000000-0005-0000-0000-0000AD030000}"/>
    <cellStyle name="Milliers_Open&amp;Close" xfId="939" xr:uid="{00000000-0005-0000-0000-0000AE030000}"/>
    <cellStyle name="MLComma0" xfId="940" xr:uid="{00000000-0005-0000-0000-0000AF030000}"/>
    <cellStyle name="MLComma0 2" xfId="941" xr:uid="{00000000-0005-0000-0000-0000B0030000}"/>
    <cellStyle name="MLDollar0" xfId="942" xr:uid="{00000000-0005-0000-0000-0000B1030000}"/>
    <cellStyle name="MLDollar0 2" xfId="943" xr:uid="{00000000-0005-0000-0000-0000B2030000}"/>
    <cellStyle name="MLEuro0" xfId="944" xr:uid="{00000000-0005-0000-0000-0000B3030000}"/>
    <cellStyle name="MLEuro0 2" xfId="945" xr:uid="{00000000-0005-0000-0000-0000B4030000}"/>
    <cellStyle name="MLHeaderSection" xfId="946" xr:uid="{00000000-0005-0000-0000-0000B5030000}"/>
    <cellStyle name="MLHeaderSection 2" xfId="947" xr:uid="{00000000-0005-0000-0000-0000B6030000}"/>
    <cellStyle name="MLMultiple0" xfId="948" xr:uid="{00000000-0005-0000-0000-0000B7030000}"/>
    <cellStyle name="MLMultiple0 2" xfId="949" xr:uid="{00000000-0005-0000-0000-0000B8030000}"/>
    <cellStyle name="MLPercent0" xfId="950" xr:uid="{00000000-0005-0000-0000-0000B9030000}"/>
    <cellStyle name="MLPound0" xfId="951" xr:uid="{00000000-0005-0000-0000-0000BA030000}"/>
    <cellStyle name="MLPound0 2" xfId="952" xr:uid="{00000000-0005-0000-0000-0000BB030000}"/>
    <cellStyle name="MLYen0" xfId="953" xr:uid="{00000000-0005-0000-0000-0000BC030000}"/>
    <cellStyle name="MLYen0 2" xfId="954" xr:uid="{00000000-0005-0000-0000-0000BD030000}"/>
    <cellStyle name="mm" xfId="955" xr:uid="{00000000-0005-0000-0000-0000BE030000}"/>
    <cellStyle name="mm$" xfId="956" xr:uid="{00000000-0005-0000-0000-0000BF030000}"/>
    <cellStyle name="Moneda [0]_10 AVERIAS MASIVAS + ANT" xfId="957" xr:uid="{00000000-0005-0000-0000-0000C0030000}"/>
    <cellStyle name="Moneda_10 AVERIAS MASIVAS + ANT" xfId="958" xr:uid="{00000000-0005-0000-0000-0000C1030000}"/>
    <cellStyle name="Monétaire [0]_Open&amp;Close" xfId="959" xr:uid="{00000000-0005-0000-0000-0000C2030000}"/>
    <cellStyle name="Monétaire_Open&amp;Close" xfId="960" xr:uid="{00000000-0005-0000-0000-0000C3030000}"/>
    <cellStyle name="Monetario" xfId="961" xr:uid="{00000000-0005-0000-0000-0000C4030000}"/>
    <cellStyle name="Months" xfId="962" xr:uid="{00000000-0005-0000-0000-0000C5030000}"/>
    <cellStyle name="Multiple" xfId="963" xr:uid="{00000000-0005-0000-0000-0000C6030000}"/>
    <cellStyle name="Multiple (no x)" xfId="964" xr:uid="{00000000-0005-0000-0000-0000C7030000}"/>
    <cellStyle name="Multiple (with x)" xfId="965" xr:uid="{00000000-0005-0000-0000-0000C8030000}"/>
    <cellStyle name="Multiple [0]" xfId="966" xr:uid="{00000000-0005-0000-0000-0000C9030000}"/>
    <cellStyle name="Multiple [0] []" xfId="967" xr:uid="{00000000-0005-0000-0000-0000CA030000}"/>
    <cellStyle name="Multiple [0] [] 2" xfId="968" xr:uid="{00000000-0005-0000-0000-0000CB030000}"/>
    <cellStyle name="Multiple [0] 10" xfId="969" xr:uid="{00000000-0005-0000-0000-0000CC030000}"/>
    <cellStyle name="Multiple [0] 11" xfId="970" xr:uid="{00000000-0005-0000-0000-0000CD030000}"/>
    <cellStyle name="Multiple [0] 12" xfId="971" xr:uid="{00000000-0005-0000-0000-0000CE030000}"/>
    <cellStyle name="Multiple [0] 13" xfId="972" xr:uid="{00000000-0005-0000-0000-0000CF030000}"/>
    <cellStyle name="Multiple [0] 14" xfId="973" xr:uid="{00000000-0005-0000-0000-0000D0030000}"/>
    <cellStyle name="Multiple [0] 15" xfId="974" xr:uid="{00000000-0005-0000-0000-0000D1030000}"/>
    <cellStyle name="Multiple [0] 16" xfId="975" xr:uid="{00000000-0005-0000-0000-0000D2030000}"/>
    <cellStyle name="Multiple [0] 17" xfId="976" xr:uid="{00000000-0005-0000-0000-0000D3030000}"/>
    <cellStyle name="Multiple [0] 2" xfId="977" xr:uid="{00000000-0005-0000-0000-0000D4030000}"/>
    <cellStyle name="Multiple [0] 3" xfId="978" xr:uid="{00000000-0005-0000-0000-0000D5030000}"/>
    <cellStyle name="Multiple [0] 4" xfId="979" xr:uid="{00000000-0005-0000-0000-0000D6030000}"/>
    <cellStyle name="Multiple [0] 5" xfId="980" xr:uid="{00000000-0005-0000-0000-0000D7030000}"/>
    <cellStyle name="Multiple [0] 6" xfId="981" xr:uid="{00000000-0005-0000-0000-0000D8030000}"/>
    <cellStyle name="Multiple [0] 7" xfId="982" xr:uid="{00000000-0005-0000-0000-0000D9030000}"/>
    <cellStyle name="Multiple [0] 8" xfId="983" xr:uid="{00000000-0005-0000-0000-0000DA030000}"/>
    <cellStyle name="Multiple [0] 9" xfId="984" xr:uid="{00000000-0005-0000-0000-0000DB030000}"/>
    <cellStyle name="Multiple [0]_C-Corps 3Q 04 Final 06EPS and EBITDA v2" xfId="985" xr:uid="{00000000-0005-0000-0000-0000DC030000}"/>
    <cellStyle name="Multiple [1]" xfId="986" xr:uid="{00000000-0005-0000-0000-0000DD030000}"/>
    <cellStyle name="Multiple [1] []" xfId="987" xr:uid="{00000000-0005-0000-0000-0000DE030000}"/>
    <cellStyle name="Multiple [1] [] 2" xfId="988" xr:uid="{00000000-0005-0000-0000-0000DF030000}"/>
    <cellStyle name="Multiple [1]_C-Corps 3Q 04 Final 06EPS and EBITDA v2" xfId="989" xr:uid="{00000000-0005-0000-0000-0000E0030000}"/>
    <cellStyle name="Multiple 10" xfId="990" xr:uid="{00000000-0005-0000-0000-0000E1030000}"/>
    <cellStyle name="Multiple 11" xfId="991" xr:uid="{00000000-0005-0000-0000-0000E2030000}"/>
    <cellStyle name="Multiple 12" xfId="992" xr:uid="{00000000-0005-0000-0000-0000E3030000}"/>
    <cellStyle name="Multiple 13" xfId="993" xr:uid="{00000000-0005-0000-0000-0000E4030000}"/>
    <cellStyle name="Multiple 14" xfId="994" xr:uid="{00000000-0005-0000-0000-0000E5030000}"/>
    <cellStyle name="Multiple 15" xfId="995" xr:uid="{00000000-0005-0000-0000-0000E6030000}"/>
    <cellStyle name="Multiple 16" xfId="996" xr:uid="{00000000-0005-0000-0000-0000E7030000}"/>
    <cellStyle name="Multiple 17" xfId="997" xr:uid="{00000000-0005-0000-0000-0000E8030000}"/>
    <cellStyle name="Multiple 2" xfId="998" xr:uid="{00000000-0005-0000-0000-0000E9030000}"/>
    <cellStyle name="Multiple 3" xfId="999" xr:uid="{00000000-0005-0000-0000-0000EA030000}"/>
    <cellStyle name="Multiple 4" xfId="1000" xr:uid="{00000000-0005-0000-0000-0000EB030000}"/>
    <cellStyle name="Multiple 5" xfId="1001" xr:uid="{00000000-0005-0000-0000-0000EC030000}"/>
    <cellStyle name="Multiple 6" xfId="1002" xr:uid="{00000000-0005-0000-0000-0000ED030000}"/>
    <cellStyle name="Multiple 7" xfId="1003" xr:uid="{00000000-0005-0000-0000-0000EE030000}"/>
    <cellStyle name="Multiple 8" xfId="1004" xr:uid="{00000000-0005-0000-0000-0000EF030000}"/>
    <cellStyle name="Multiple 9" xfId="1005" xr:uid="{00000000-0005-0000-0000-0000F0030000}"/>
    <cellStyle name="Multiple0" xfId="1006" xr:uid="{00000000-0005-0000-0000-0000F1030000}"/>
    <cellStyle name="Multiple0 2" xfId="1007" xr:uid="{00000000-0005-0000-0000-0000F2030000}"/>
    <cellStyle name="NACC" xfId="1008" xr:uid="{00000000-0005-0000-0000-0000F3030000}"/>
    <cellStyle name="Neutral 2" xfId="1009" xr:uid="{00000000-0005-0000-0000-0000F4030000}"/>
    <cellStyle name="new" xfId="1010" xr:uid="{00000000-0005-0000-0000-0000F5030000}"/>
    <cellStyle name="NewPeso" xfId="1011" xr:uid="{00000000-0005-0000-0000-0000F6030000}"/>
    <cellStyle name="no dec" xfId="1012" xr:uid="{00000000-0005-0000-0000-0000F7030000}"/>
    <cellStyle name="NonPrint_Heading" xfId="1013" xr:uid="{00000000-0005-0000-0000-0000F8030000}"/>
    <cellStyle name="Nonvariable" xfId="1014" xr:uid="{00000000-0005-0000-0000-0000F9030000}"/>
    <cellStyle name="Nor@„l_IRRSENS" xfId="1015" xr:uid="{00000000-0005-0000-0000-0000FA030000}"/>
    <cellStyle name="Normal" xfId="0" builtinId="0"/>
    <cellStyle name="Normal - Style1" xfId="1016" xr:uid="{00000000-0005-0000-0000-0000FC030000}"/>
    <cellStyle name="Normal - Style1 2" xfId="1017" xr:uid="{00000000-0005-0000-0000-0000FD030000}"/>
    <cellStyle name="Normal - Style1 2 2" xfId="1018" xr:uid="{00000000-0005-0000-0000-0000FE030000}"/>
    <cellStyle name="Normal - Style1 3" xfId="1019" xr:uid="{00000000-0005-0000-0000-0000FF030000}"/>
    <cellStyle name="Normal - Style2" xfId="1020" xr:uid="{00000000-0005-0000-0000-000000040000}"/>
    <cellStyle name="Normal [0]" xfId="1021" xr:uid="{00000000-0005-0000-0000-000001040000}"/>
    <cellStyle name="Normal [0] 2" xfId="1022" xr:uid="{00000000-0005-0000-0000-000002040000}"/>
    <cellStyle name="Normal 10" xfId="1023" xr:uid="{00000000-0005-0000-0000-000003040000}"/>
    <cellStyle name="Normal 10 2" xfId="1024" xr:uid="{00000000-0005-0000-0000-000004040000}"/>
    <cellStyle name="Normal 11" xfId="1025" xr:uid="{00000000-0005-0000-0000-000005040000}"/>
    <cellStyle name="Normal 11 2" xfId="1026" xr:uid="{00000000-0005-0000-0000-000006040000}"/>
    <cellStyle name="Normal 12" xfId="1027" xr:uid="{00000000-0005-0000-0000-000007040000}"/>
    <cellStyle name="Normal 12 2" xfId="1028" xr:uid="{00000000-0005-0000-0000-000008040000}"/>
    <cellStyle name="Normal 12 2 2" xfId="1029" xr:uid="{00000000-0005-0000-0000-000009040000}"/>
    <cellStyle name="Normal 12 3" xfId="1030" xr:uid="{00000000-0005-0000-0000-00000A040000}"/>
    <cellStyle name="Normal 13" xfId="1031" xr:uid="{00000000-0005-0000-0000-00000B040000}"/>
    <cellStyle name="Normal 14" xfId="1032" xr:uid="{00000000-0005-0000-0000-00000C040000}"/>
    <cellStyle name="Normal 15" xfId="1033" xr:uid="{00000000-0005-0000-0000-00000D040000}"/>
    <cellStyle name="Normal 16" xfId="1034" xr:uid="{00000000-0005-0000-0000-00000E040000}"/>
    <cellStyle name="Normal 17" xfId="1035" xr:uid="{00000000-0005-0000-0000-00000F040000}"/>
    <cellStyle name="Normal 18" xfId="1036" xr:uid="{00000000-0005-0000-0000-000010040000}"/>
    <cellStyle name="Normal 19" xfId="1037" xr:uid="{00000000-0005-0000-0000-000011040000}"/>
    <cellStyle name="Normal 2" xfId="1038" xr:uid="{00000000-0005-0000-0000-000012040000}"/>
    <cellStyle name="Normal 2 2" xfId="1039" xr:uid="{00000000-0005-0000-0000-000013040000}"/>
    <cellStyle name="Normal 2 2 2" xfId="1040" xr:uid="{00000000-0005-0000-0000-000014040000}"/>
    <cellStyle name="Normal 2 2 2 2" xfId="1041" xr:uid="{00000000-0005-0000-0000-000015040000}"/>
    <cellStyle name="Normal 2 2 3" xfId="1042" xr:uid="{00000000-0005-0000-0000-000016040000}"/>
    <cellStyle name="Normal 2 3" xfId="1043" xr:uid="{00000000-0005-0000-0000-000017040000}"/>
    <cellStyle name="Normal 2 3 2" xfId="1044" xr:uid="{00000000-0005-0000-0000-000018040000}"/>
    <cellStyle name="Normal 2 4" xfId="1045" xr:uid="{00000000-0005-0000-0000-000019040000}"/>
    <cellStyle name="Normal 2 4 2" xfId="1046" xr:uid="{00000000-0005-0000-0000-00001A040000}"/>
    <cellStyle name="Normal 20" xfId="1047" xr:uid="{00000000-0005-0000-0000-00001B040000}"/>
    <cellStyle name="Normal 21" xfId="1048" xr:uid="{00000000-0005-0000-0000-00001C040000}"/>
    <cellStyle name="Normal 22" xfId="1049" xr:uid="{00000000-0005-0000-0000-00001D040000}"/>
    <cellStyle name="Normal 23" xfId="1050" xr:uid="{00000000-0005-0000-0000-00001E040000}"/>
    <cellStyle name="Normal 24" xfId="1051" xr:uid="{00000000-0005-0000-0000-00001F040000}"/>
    <cellStyle name="Normal 25" xfId="1052" xr:uid="{00000000-0005-0000-0000-000020040000}"/>
    <cellStyle name="Normal 26" xfId="1053" xr:uid="{00000000-0005-0000-0000-000021040000}"/>
    <cellStyle name="Normal 27" xfId="1054" xr:uid="{00000000-0005-0000-0000-000022040000}"/>
    <cellStyle name="Normal 27 2" xfId="1055" xr:uid="{00000000-0005-0000-0000-000023040000}"/>
    <cellStyle name="Normal 28" xfId="1056" xr:uid="{00000000-0005-0000-0000-000024040000}"/>
    <cellStyle name="Normal 28 2" xfId="1057" xr:uid="{00000000-0005-0000-0000-000025040000}"/>
    <cellStyle name="Normal 28 3" xfId="1058" xr:uid="{00000000-0005-0000-0000-000026040000}"/>
    <cellStyle name="Normal 29" xfId="1059" xr:uid="{00000000-0005-0000-0000-000027040000}"/>
    <cellStyle name="Normal 29 2" xfId="1060" xr:uid="{00000000-0005-0000-0000-000028040000}"/>
    <cellStyle name="Normal 3" xfId="1061" xr:uid="{00000000-0005-0000-0000-000029040000}"/>
    <cellStyle name="Normal 30" xfId="1062" xr:uid="{00000000-0005-0000-0000-00002A040000}"/>
    <cellStyle name="Normal 4" xfId="1063" xr:uid="{00000000-0005-0000-0000-00002B040000}"/>
    <cellStyle name="Normal 5" xfId="1064" xr:uid="{00000000-0005-0000-0000-00002C040000}"/>
    <cellStyle name="Normal 6" xfId="1065" xr:uid="{00000000-0005-0000-0000-00002D040000}"/>
    <cellStyle name="Normal 7" xfId="1066" xr:uid="{00000000-0005-0000-0000-00002E040000}"/>
    <cellStyle name="Normal 7 2" xfId="1067" xr:uid="{00000000-0005-0000-0000-00002F040000}"/>
    <cellStyle name="Normal 7 2 2" xfId="1068" xr:uid="{00000000-0005-0000-0000-000030040000}"/>
    <cellStyle name="Normal 7 3" xfId="1069" xr:uid="{00000000-0005-0000-0000-000031040000}"/>
    <cellStyle name="Normal 8" xfId="1070" xr:uid="{00000000-0005-0000-0000-000032040000}"/>
    <cellStyle name="Normal 8 2" xfId="1071" xr:uid="{00000000-0005-0000-0000-000033040000}"/>
    <cellStyle name="Normal 9" xfId="1072" xr:uid="{00000000-0005-0000-0000-000034040000}"/>
    <cellStyle name="Normal 9 2" xfId="1073" xr:uid="{00000000-0005-0000-0000-000035040000}"/>
    <cellStyle name="Normal(1)" xfId="1074" xr:uid="{00000000-0005-0000-0000-000036040000}"/>
    <cellStyle name="Normal2" xfId="1075" xr:uid="{00000000-0005-0000-0000-000037040000}"/>
    <cellStyle name="Normal2 2" xfId="1076" xr:uid="{00000000-0005-0000-0000-000038040000}"/>
    <cellStyle name="NormalGB" xfId="1077" xr:uid="{00000000-0005-0000-0000-000039040000}"/>
    <cellStyle name="Note 2" xfId="1078" xr:uid="{00000000-0005-0000-0000-00003A040000}"/>
    <cellStyle name="Note 2 2" xfId="1079" xr:uid="{00000000-0005-0000-0000-00003B040000}"/>
    <cellStyle name="Note 2 2 2" xfId="1080" xr:uid="{00000000-0005-0000-0000-00003C040000}"/>
    <cellStyle name="Note 2 3" xfId="1081" xr:uid="{00000000-0005-0000-0000-00003D040000}"/>
    <cellStyle name="Notes" xfId="1082" xr:uid="{00000000-0005-0000-0000-00003E040000}"/>
    <cellStyle name="Notes 2" xfId="1083" xr:uid="{00000000-0005-0000-0000-00003F040000}"/>
    <cellStyle name="Number" xfId="1084" xr:uid="{00000000-0005-0000-0000-000040040000}"/>
    <cellStyle name="Number 2" xfId="1085" xr:uid="{00000000-0005-0000-0000-000041040000}"/>
    <cellStyle name="Numbers - Bold - Italic" xfId="1086" xr:uid="{00000000-0005-0000-0000-000042040000}"/>
    <cellStyle name="Numbers - Large" xfId="1087" xr:uid="{00000000-0005-0000-0000-000043040000}"/>
    <cellStyle name="NUMERO" xfId="1088" xr:uid="{00000000-0005-0000-0000-000044040000}"/>
    <cellStyle name="NUMERO 2" xfId="1089" xr:uid="{00000000-0005-0000-0000-000045040000}"/>
    <cellStyle name="OddBodyShade" xfId="1090" xr:uid="{00000000-0005-0000-0000-000046040000}"/>
    <cellStyle name="OddBodyShade 2" xfId="1091" xr:uid="{00000000-0005-0000-0000-000047040000}"/>
    <cellStyle name="Œ…‹æØ‚è [0.00]_Region Orders (2)" xfId="1092" xr:uid="{00000000-0005-0000-0000-000048040000}"/>
    <cellStyle name="Œ…‹æØ‚è_Region Orders (2)" xfId="1093" xr:uid="{00000000-0005-0000-0000-000049040000}"/>
    <cellStyle name="Outline" xfId="1094" xr:uid="{00000000-0005-0000-0000-00004A040000}"/>
    <cellStyle name="Outline 2" xfId="1095" xr:uid="{00000000-0005-0000-0000-00004B040000}"/>
    <cellStyle name="Output 2" xfId="1096" xr:uid="{00000000-0005-0000-0000-00004C040000}"/>
    <cellStyle name="Output 2 2" xfId="1097" xr:uid="{00000000-0005-0000-0000-00004D040000}"/>
    <cellStyle name="OUTPUT AMOUNTS" xfId="1098" xr:uid="{00000000-0005-0000-0000-00004E040000}"/>
    <cellStyle name="OUTPUT COLUMN HEADINGS" xfId="1099" xr:uid="{00000000-0005-0000-0000-00004F040000}"/>
    <cellStyle name="OUTPUT LINE ITEMS" xfId="1100" xr:uid="{00000000-0005-0000-0000-000050040000}"/>
    <cellStyle name="OUTPUT REPORT HEADING" xfId="1101" xr:uid="{00000000-0005-0000-0000-000051040000}"/>
    <cellStyle name="OUTPUT REPORT HEADING II" xfId="1102" xr:uid="{00000000-0005-0000-0000-000052040000}"/>
    <cellStyle name="OUTPUT REPORT HEADING III" xfId="1103" xr:uid="{00000000-0005-0000-0000-000053040000}"/>
    <cellStyle name="OUTPUT REPORT TITLE" xfId="1104" xr:uid="{00000000-0005-0000-0000-000054040000}"/>
    <cellStyle name="Output1_Back" xfId="1105" xr:uid="{00000000-0005-0000-0000-000055040000}"/>
    <cellStyle name="OVERWRITE" xfId="1106" xr:uid="{00000000-0005-0000-0000-000056040000}"/>
    <cellStyle name="p" xfId="1107" xr:uid="{00000000-0005-0000-0000-000057040000}"/>
    <cellStyle name="p_2Mod11_Gassman Mods26" xfId="1108" xr:uid="{00000000-0005-0000-0000-000058040000}"/>
    <cellStyle name="p_2Mod11_Gassman Mods26 2" xfId="1109" xr:uid="{00000000-0005-0000-0000-000059040000}"/>
    <cellStyle name="p_aavidmod11.xls Chart 1_Gassman Mods26" xfId="1110" xr:uid="{00000000-0005-0000-0000-00005A040000}"/>
    <cellStyle name="p_Aero Staple Model" xfId="1111" xr:uid="{00000000-0005-0000-0000-00005B040000}"/>
    <cellStyle name="p_BJBNKBK" xfId="1112" xr:uid="{00000000-0005-0000-0000-00005C040000}"/>
    <cellStyle name="p_BJBNKBK_risk rating comps" xfId="1113" xr:uid="{00000000-0005-0000-0000-00005D040000}"/>
    <cellStyle name="p_COMPS_Apax Banks Model2" xfId="1114" xr:uid="{00000000-0005-0000-0000-00005E040000}"/>
    <cellStyle name="p_COMPS_FINALGRA_Gassman Mods26" xfId="1115" xr:uid="{00000000-0005-0000-0000-00005F040000}"/>
    <cellStyle name="p_COMPS_FINALGRA_Gassman Mods26 2" xfId="1116" xr:uid="{00000000-0005-0000-0000-000060040000}"/>
    <cellStyle name="p_COMPS_FINALGRA_PwC (Version 10) Revised- CP site by site1_Gassman Mods26" xfId="1117" xr:uid="{00000000-0005-0000-0000-000061040000}"/>
    <cellStyle name="p_COMPS_FINALGRA_PwC (Version 10) Revised- CP site by site1_Gassman Mods26 2" xfId="1118" xr:uid="{00000000-0005-0000-0000-000062040000}"/>
    <cellStyle name="p_COMPS_Gassman Mods26" xfId="1119" xr:uid="{00000000-0005-0000-0000-000063040000}"/>
    <cellStyle name="p_COMPS_Gassman Mods26 2" xfId="1120" xr:uid="{00000000-0005-0000-0000-000064040000}"/>
    <cellStyle name="p_COMPS_MODEL8_Gassman Mods26" xfId="1121" xr:uid="{00000000-0005-0000-0000-000065040000}"/>
    <cellStyle name="p_COMPS_MODEL8_Gassman Mods26 2" xfId="1122" xr:uid="{00000000-0005-0000-0000-000066040000}"/>
    <cellStyle name="p_COMPS_PwC (Version 10) Revised- CP site by site1_Gassman Mods26" xfId="1123" xr:uid="{00000000-0005-0000-0000-000067040000}"/>
    <cellStyle name="p_DCF_Aero Staple Model" xfId="1124" xr:uid="{00000000-0005-0000-0000-000068040000}"/>
    <cellStyle name="p_DCF_HO092601" xfId="1125" xr:uid="{00000000-0005-0000-0000-000069040000}"/>
    <cellStyle name="p_DCF_HORSE" xfId="1126" xr:uid="{00000000-0005-0000-0000-00006A040000}"/>
    <cellStyle name="p_DCF_HORSE_risk rating comps" xfId="1127" xr:uid="{00000000-0005-0000-0000-00006B040000}"/>
    <cellStyle name="p_DCF_Model3_Gassman Mods26" xfId="1128" xr:uid="{00000000-0005-0000-0000-00006C040000}"/>
    <cellStyle name="p_DCF_Model37_Gassman Mods26" xfId="1129" xr:uid="{00000000-0005-0000-0000-00006D040000}"/>
    <cellStyle name="p_DCF_NEWMOD5_Gassman Mods26" xfId="1130" xr:uid="{00000000-0005-0000-0000-00006E040000}"/>
    <cellStyle name="p_DCF_NPSI 22 - Banks1 no password19_Gassman Mods26" xfId="1131" xr:uid="{00000000-0005-0000-0000-00006F040000}"/>
    <cellStyle name="p_DCF_NPSI 22 - Banks1 no password19_Gassman Mods26 2" xfId="1132" xr:uid="{00000000-0005-0000-0000-000070040000}"/>
    <cellStyle name="p_DCF_prucomps_finalised and conformed model2_Gassman Mods26" xfId="1133" xr:uid="{00000000-0005-0000-0000-000071040000}"/>
    <cellStyle name="p_DCF_RECON1_Gassman Mods26" xfId="1134" xr:uid="{00000000-0005-0000-0000-000072040000}"/>
    <cellStyle name="p_DCF_risk rating comps" xfId="1135" xr:uid="{00000000-0005-0000-0000-000073040000}"/>
    <cellStyle name="p_DCF_Template2_Gassman Mods26" xfId="1136" xr:uid="{00000000-0005-0000-0000-000074040000}"/>
    <cellStyle name="p_DCF_Template2_Gassman Mods26 2" xfId="1137" xr:uid="{00000000-0005-0000-0000-000075040000}"/>
    <cellStyle name="p_DCF_VERA_aavidmod11.xls Chart 2_Gassman Mods26" xfId="1138" xr:uid="{00000000-0005-0000-0000-000076040000}"/>
    <cellStyle name="p_DCF_VERA_Gassman Mods26" xfId="1139" xr:uid="{00000000-0005-0000-0000-000077040000}"/>
    <cellStyle name="p_DCF_VERA_Model3_Gassman Mods26" xfId="1140" xr:uid="{00000000-0005-0000-0000-000078040000}"/>
    <cellStyle name="p_DCF_VERA_Template2_Gassman Mods26" xfId="1141" xr:uid="{00000000-0005-0000-0000-000079040000}"/>
    <cellStyle name="p_DCF_VERA_VERA_1_Gassman Mods26" xfId="1142" xr:uid="{00000000-0005-0000-0000-00007A040000}"/>
    <cellStyle name="p_DCF_Yucaipa Pitch Charts 1" xfId="1143" xr:uid="{00000000-0005-0000-0000-00007B040000}"/>
    <cellStyle name="Package" xfId="1144" xr:uid="{00000000-0005-0000-0000-00007C040000}"/>
    <cellStyle name="Page" xfId="1145" xr:uid="{00000000-0005-0000-0000-00007D040000}"/>
    <cellStyle name="Page Heading" xfId="1146" xr:uid="{00000000-0005-0000-0000-00007E040000}"/>
    <cellStyle name="Page Heading Large" xfId="1147" xr:uid="{00000000-0005-0000-0000-00007F040000}"/>
    <cellStyle name="Page Heading Small" xfId="1148" xr:uid="{00000000-0005-0000-0000-000080040000}"/>
    <cellStyle name="Page Number" xfId="1149" xr:uid="{00000000-0005-0000-0000-000081040000}"/>
    <cellStyle name="PageSubtitle" xfId="1150" xr:uid="{00000000-0005-0000-0000-000082040000}"/>
    <cellStyle name="PageSubtitle 2" xfId="1151" xr:uid="{00000000-0005-0000-0000-000083040000}"/>
    <cellStyle name="Palatino" xfId="1152" xr:uid="{00000000-0005-0000-0000-000084040000}"/>
    <cellStyle name="Parcel" xfId="1153" xr:uid="{00000000-0005-0000-0000-000085040000}"/>
    <cellStyle name="Parcel 2" xfId="1154" xr:uid="{00000000-0005-0000-0000-000086040000}"/>
    <cellStyle name="Pattern" xfId="1155" xr:uid="{00000000-0005-0000-0000-000087040000}"/>
    <cellStyle name="PB Table Heading" xfId="1156" xr:uid="{00000000-0005-0000-0000-000088040000}"/>
    <cellStyle name="PB Table Highlight1" xfId="1157" xr:uid="{00000000-0005-0000-0000-000089040000}"/>
    <cellStyle name="PB Table Highlight2" xfId="1158" xr:uid="{00000000-0005-0000-0000-00008A040000}"/>
    <cellStyle name="PB Table Highlight2 2" xfId="1159" xr:uid="{00000000-0005-0000-0000-00008B040000}"/>
    <cellStyle name="PB Table Highlight3" xfId="1160" xr:uid="{00000000-0005-0000-0000-00008C040000}"/>
    <cellStyle name="PB Table Highlight3 2" xfId="1161" xr:uid="{00000000-0005-0000-0000-00008D040000}"/>
    <cellStyle name="PB Table Standard Row" xfId="1162" xr:uid="{00000000-0005-0000-0000-00008E040000}"/>
    <cellStyle name="PB Table Standard Row 2" xfId="1163" xr:uid="{00000000-0005-0000-0000-00008F040000}"/>
    <cellStyle name="PB Table Standard Row 2 2" xfId="1164" xr:uid="{00000000-0005-0000-0000-000090040000}"/>
    <cellStyle name="PB Table Standard Row 3" xfId="1165" xr:uid="{00000000-0005-0000-0000-000091040000}"/>
    <cellStyle name="PB Table Standard Row 3 2" xfId="1166" xr:uid="{00000000-0005-0000-0000-000092040000}"/>
    <cellStyle name="PB Table Subtotal Row" xfId="1167" xr:uid="{00000000-0005-0000-0000-000093040000}"/>
    <cellStyle name="PB Table Total Row" xfId="1168" xr:uid="{00000000-0005-0000-0000-000094040000}"/>
    <cellStyle name="pb_page_heading_LS" xfId="1169" xr:uid="{00000000-0005-0000-0000-000095040000}"/>
    <cellStyle name="PEG" xfId="1170" xr:uid="{00000000-0005-0000-0000-000096040000}"/>
    <cellStyle name="per.style" xfId="1171" xr:uid="{00000000-0005-0000-0000-000097040000}"/>
    <cellStyle name="Percent" xfId="2" builtinId="5"/>
    <cellStyle name="Percent (.0)" xfId="1172" xr:uid="{00000000-0005-0000-0000-000099040000}"/>
    <cellStyle name="Percent (0)" xfId="1173" xr:uid="{00000000-0005-0000-0000-00009E040000}"/>
    <cellStyle name="Percent (0) 2" xfId="1174" xr:uid="{00000000-0005-0000-0000-00009F040000}"/>
    <cellStyle name="Percent (0) 2 2" xfId="1175" xr:uid="{00000000-0005-0000-0000-0000A0040000}"/>
    <cellStyle name="Percent (0) 3" xfId="1176" xr:uid="{00000000-0005-0000-0000-0000A1040000}"/>
    <cellStyle name="Percent (0.0%)" xfId="1177" xr:uid="{00000000-0005-0000-0000-00009A040000}"/>
    <cellStyle name="Percent (0.0%) 2" xfId="1178" xr:uid="{00000000-0005-0000-0000-00009B040000}"/>
    <cellStyle name="Percent (0.00%)" xfId="1179" xr:uid="{00000000-0005-0000-0000-00009C040000}"/>
    <cellStyle name="Percent (0.00%) 2" xfId="1180" xr:uid="{00000000-0005-0000-0000-00009D040000}"/>
    <cellStyle name="Percent (LTV, DSC)" xfId="1181" xr:uid="{00000000-0005-0000-0000-0000A2040000}"/>
    <cellStyle name="Percent [0%]" xfId="1182" xr:uid="{00000000-0005-0000-0000-0000A9040000}"/>
    <cellStyle name="Percent [0.00%]" xfId="1183" xr:uid="{00000000-0005-0000-0000-0000A3040000}"/>
    <cellStyle name="Percent [0]" xfId="1184" xr:uid="{00000000-0005-0000-0000-0000A4040000}"/>
    <cellStyle name="Percent [0] 2" xfId="1185" xr:uid="{00000000-0005-0000-0000-0000A5040000}"/>
    <cellStyle name="Percent [0] Total" xfId="1186" xr:uid="{00000000-0005-0000-0000-0000A6040000}"/>
    <cellStyle name="Percent [0] Total 2" xfId="1187" xr:uid="{00000000-0005-0000-0000-0000A7040000}"/>
    <cellStyle name="Percent [0]_Beekman Residential - All Market Rental Proforma wConstruct interest save" xfId="1188" xr:uid="{00000000-0005-0000-0000-0000A8040000}"/>
    <cellStyle name="Percent [00]" xfId="1189" xr:uid="{00000000-0005-0000-0000-0000AA040000}"/>
    <cellStyle name="Percent [00] 2" xfId="1190" xr:uid="{00000000-0005-0000-0000-0000AB040000}"/>
    <cellStyle name="Percent [1]" xfId="1191" xr:uid="{00000000-0005-0000-0000-0000AC040000}"/>
    <cellStyle name="Percent [2]" xfId="1192" xr:uid="{00000000-0005-0000-0000-0000AD040000}"/>
    <cellStyle name="Percent [2] 2" xfId="1193" xr:uid="{00000000-0005-0000-0000-0000AE040000}"/>
    <cellStyle name="Percent [2] Total" xfId="1194" xr:uid="{00000000-0005-0000-0000-0000AF040000}"/>
    <cellStyle name="Percent [2] Total 2" xfId="1195" xr:uid="{00000000-0005-0000-0000-0000B0040000}"/>
    <cellStyle name="Percent [2]_Harvest SAFE CASE $425 2-21-02" xfId="1196" xr:uid="{00000000-0005-0000-0000-0000B1040000}"/>
    <cellStyle name="Percent 1" xfId="1197" xr:uid="{00000000-0005-0000-0000-0000B2040000}"/>
    <cellStyle name="percent 1 decimal" xfId="1198" xr:uid="{00000000-0005-0000-0000-0000B3040000}"/>
    <cellStyle name="Percent 10" xfId="1199" xr:uid="{00000000-0005-0000-0000-0000B4040000}"/>
    <cellStyle name="Percent 11" xfId="1200" xr:uid="{00000000-0005-0000-0000-0000B5040000}"/>
    <cellStyle name="Percent 12" xfId="1201" xr:uid="{00000000-0005-0000-0000-0000B6040000}"/>
    <cellStyle name="Percent 13" xfId="1202" xr:uid="{00000000-0005-0000-0000-0000B7040000}"/>
    <cellStyle name="Percent 14" xfId="1203" xr:uid="{00000000-0005-0000-0000-0000B8040000}"/>
    <cellStyle name="Percent 15" xfId="1204" xr:uid="{00000000-0005-0000-0000-0000B9040000}"/>
    <cellStyle name="Percent 15 2" xfId="1205" xr:uid="{00000000-0005-0000-0000-0000BA040000}"/>
    <cellStyle name="Percent 16" xfId="1206" xr:uid="{00000000-0005-0000-0000-0000BB040000}"/>
    <cellStyle name="Percent 16 2" xfId="1207" xr:uid="{00000000-0005-0000-0000-0000BC040000}"/>
    <cellStyle name="Percent 17" xfId="1208" xr:uid="{00000000-0005-0000-0000-0000BD040000}"/>
    <cellStyle name="Percent 17 2" xfId="1209" xr:uid="{00000000-0005-0000-0000-0000BE040000}"/>
    <cellStyle name="Percent 18" xfId="1210" xr:uid="{00000000-0005-0000-0000-0000BF040000}"/>
    <cellStyle name="Percent 18 2" xfId="1211" xr:uid="{00000000-0005-0000-0000-0000C0040000}"/>
    <cellStyle name="Percent 19" xfId="1212" xr:uid="{00000000-0005-0000-0000-0000C1040000}"/>
    <cellStyle name="Percent 19 2" xfId="1213" xr:uid="{00000000-0005-0000-0000-0000C2040000}"/>
    <cellStyle name="Percent 2" xfId="1214" xr:uid="{00000000-0005-0000-0000-0000C3040000}"/>
    <cellStyle name="Percent 2 2" xfId="1215" xr:uid="{00000000-0005-0000-0000-0000C4040000}"/>
    <cellStyle name="percent 2 decimal" xfId="1216" xr:uid="{00000000-0005-0000-0000-0000C5040000}"/>
    <cellStyle name="Percent 20" xfId="1217" xr:uid="{00000000-0005-0000-0000-0000C6040000}"/>
    <cellStyle name="Percent 20 2" xfId="1218" xr:uid="{00000000-0005-0000-0000-0000C7040000}"/>
    <cellStyle name="Percent 21" xfId="1219" xr:uid="{00000000-0005-0000-0000-0000C8040000}"/>
    <cellStyle name="Percent 21 2" xfId="1220" xr:uid="{00000000-0005-0000-0000-0000C9040000}"/>
    <cellStyle name="Percent 22" xfId="1221" xr:uid="{00000000-0005-0000-0000-0000CA040000}"/>
    <cellStyle name="Percent 22 2" xfId="1222" xr:uid="{00000000-0005-0000-0000-0000CB040000}"/>
    <cellStyle name="Percent 23" xfId="1223" xr:uid="{00000000-0005-0000-0000-0000CC040000}"/>
    <cellStyle name="Percent 23 2" xfId="1224" xr:uid="{00000000-0005-0000-0000-0000CD040000}"/>
    <cellStyle name="Percent 24" xfId="1225" xr:uid="{00000000-0005-0000-0000-0000CE040000}"/>
    <cellStyle name="Percent 3" xfId="1226" xr:uid="{00000000-0005-0000-0000-0000CF040000}"/>
    <cellStyle name="Percent 4" xfId="1227" xr:uid="{00000000-0005-0000-0000-0000D0040000}"/>
    <cellStyle name="Percent 4 2" xfId="1228" xr:uid="{00000000-0005-0000-0000-0000D1040000}"/>
    <cellStyle name="Percent 5" xfId="1229" xr:uid="{00000000-0005-0000-0000-0000D2040000}"/>
    <cellStyle name="Percent 6" xfId="1230" xr:uid="{00000000-0005-0000-0000-0000D3040000}"/>
    <cellStyle name="Percent 6 2" xfId="1231" xr:uid="{00000000-0005-0000-0000-0000D4040000}"/>
    <cellStyle name="Percent 7" xfId="1232" xr:uid="{00000000-0005-0000-0000-0000D5040000}"/>
    <cellStyle name="Percent 7 2" xfId="1233" xr:uid="{00000000-0005-0000-0000-0000D6040000}"/>
    <cellStyle name="Percent 7 3" xfId="1234" xr:uid="{00000000-0005-0000-0000-0000D7040000}"/>
    <cellStyle name="Percent 8" xfId="1235" xr:uid="{00000000-0005-0000-0000-0000D8040000}"/>
    <cellStyle name="Percent 8 2" xfId="1236" xr:uid="{00000000-0005-0000-0000-0000D9040000}"/>
    <cellStyle name="Percent 9" xfId="1237" xr:uid="{00000000-0005-0000-0000-0000DA040000}"/>
    <cellStyle name="Percent Comma" xfId="1238" xr:uid="{00000000-0005-0000-0000-0000DB040000}"/>
    <cellStyle name="Percent Hard" xfId="1239" xr:uid="{00000000-0005-0000-0000-0000DC040000}"/>
    <cellStyle name="Percent Input" xfId="1240" xr:uid="{00000000-0005-0000-0000-0000DD040000}"/>
    <cellStyle name="percent no decimal" xfId="1241" xr:uid="{00000000-0005-0000-0000-0000DE040000}"/>
    <cellStyle name="Percent1Blue" xfId="1242" xr:uid="{00000000-0005-0000-0000-0000DF040000}"/>
    <cellStyle name="Percentage" xfId="1243" xr:uid="{00000000-0005-0000-0000-0000E0040000}"/>
    <cellStyle name="Pool/Single" xfId="1244" xr:uid="{00000000-0005-0000-0000-0000E1040000}"/>
    <cellStyle name="Porcentaje" xfId="1245" xr:uid="{00000000-0005-0000-0000-0000E2040000}"/>
    <cellStyle name="pound" xfId="1246" xr:uid="{00000000-0005-0000-0000-0000E3040000}"/>
    <cellStyle name="PrePop Currency (0)" xfId="1247" xr:uid="{00000000-0005-0000-0000-0000E4040000}"/>
    <cellStyle name="PrePop Currency (0) 2" xfId="1248" xr:uid="{00000000-0005-0000-0000-0000E5040000}"/>
    <cellStyle name="PrePop Currency (2)" xfId="1249" xr:uid="{00000000-0005-0000-0000-0000E6040000}"/>
    <cellStyle name="PrePop Currency (2) 2" xfId="1250" xr:uid="{00000000-0005-0000-0000-0000E7040000}"/>
    <cellStyle name="PrePop Units (0)" xfId="1251" xr:uid="{00000000-0005-0000-0000-0000E8040000}"/>
    <cellStyle name="PrePop Units (0) 2" xfId="1252" xr:uid="{00000000-0005-0000-0000-0000E9040000}"/>
    <cellStyle name="PrePop Units (1)" xfId="1253" xr:uid="{00000000-0005-0000-0000-0000EA040000}"/>
    <cellStyle name="PrePop Units (1) 2" xfId="1254" xr:uid="{00000000-0005-0000-0000-0000EB040000}"/>
    <cellStyle name="PrePop Units (2)" xfId="1255" xr:uid="{00000000-0005-0000-0000-0000EC040000}"/>
    <cellStyle name="PrePop Units (2) 2" xfId="1256" xr:uid="{00000000-0005-0000-0000-0000ED040000}"/>
    <cellStyle name="Price" xfId="1257" xr:uid="{00000000-0005-0000-0000-0000EE040000}"/>
    <cellStyle name="pricing" xfId="1258" xr:uid="{00000000-0005-0000-0000-0000EF040000}"/>
    <cellStyle name="pricing 2" xfId="1259" xr:uid="{00000000-0005-0000-0000-0000F0040000}"/>
    <cellStyle name="prin" xfId="1260" xr:uid="{00000000-0005-0000-0000-0000F1040000}"/>
    <cellStyle name="Product Title" xfId="1261" xr:uid="{00000000-0005-0000-0000-0000F2040000}"/>
    <cellStyle name="Project" xfId="1262" xr:uid="{00000000-0005-0000-0000-0000F3040000}"/>
    <cellStyle name="PROJECT 2" xfId="1263" xr:uid="{00000000-0005-0000-0000-0000F4040000}"/>
    <cellStyle name="PROJECT R" xfId="1264" xr:uid="{00000000-0005-0000-0000-0000F5040000}"/>
    <cellStyle name="ProseBold10" xfId="1265" xr:uid="{00000000-0005-0000-0000-0000F6040000}"/>
    <cellStyle name="PSChar" xfId="1266" xr:uid="{00000000-0005-0000-0000-0000F7040000}"/>
    <cellStyle name="PSDate" xfId="1267" xr:uid="{00000000-0005-0000-0000-0000F8040000}"/>
    <cellStyle name="PSDec" xfId="1268" xr:uid="{00000000-0005-0000-0000-0000F9040000}"/>
    <cellStyle name="PSHeading" xfId="1269" xr:uid="{00000000-0005-0000-0000-0000FA040000}"/>
    <cellStyle name="PSInt" xfId="1270" xr:uid="{00000000-0005-0000-0000-0000FB040000}"/>
    <cellStyle name="PSSpacer" xfId="1271" xr:uid="{00000000-0005-0000-0000-0000FC040000}"/>
    <cellStyle name="q" xfId="1272" xr:uid="{00000000-0005-0000-0000-0000FD040000}"/>
    <cellStyle name="q_AVP" xfId="1273" xr:uid="{00000000-0005-0000-0000-0000FE040000}"/>
    <cellStyle name="q_AVP 2" xfId="1274" xr:uid="{00000000-0005-0000-0000-0000FF040000}"/>
    <cellStyle name="q_AVP_Columbus Navigator Valuation Model v131" xfId="1275" xr:uid="{00000000-0005-0000-0000-000000050000}"/>
    <cellStyle name="q_AVP_Graphic Depiction - NO DEV_Columbus Navigator Valuation Model v131" xfId="1276" xr:uid="{00000000-0005-0000-0000-000001050000}"/>
    <cellStyle name="q_AVP_Graphic Depiction - NO DEV_Columbus Navigator Valuation Model v131 2" xfId="1277" xr:uid="{00000000-0005-0000-0000-000002050000}"/>
    <cellStyle name="q_CompSheet" xfId="1278" xr:uid="{00000000-0005-0000-0000-000003050000}"/>
    <cellStyle name="q_CompSheet 2" xfId="1279" xr:uid="{00000000-0005-0000-0000-000004050000}"/>
    <cellStyle name="q_CompSheet_Columbus Navigator Valuation Model v131" xfId="1280" xr:uid="{00000000-0005-0000-0000-000005050000}"/>
    <cellStyle name="q_CompSheet_Columbus Navigator Valuation Model v131 2" xfId="1281" xr:uid="{00000000-0005-0000-0000-000006050000}"/>
    <cellStyle name="q_crr.dcf2" xfId="1282" xr:uid="{00000000-0005-0000-0000-000007050000}"/>
    <cellStyle name="q_crr.dcf2 2" xfId="1283" xr:uid="{00000000-0005-0000-0000-000008050000}"/>
    <cellStyle name="q_crr.dcf2_Corvette_Mustang LBO_v.9" xfId="1284" xr:uid="{00000000-0005-0000-0000-000009050000}"/>
    <cellStyle name="q_crr.dcf2_Corvette_Mustang LBO_v.9 2" xfId="1285" xr:uid="{00000000-0005-0000-0000-00000A050000}"/>
    <cellStyle name="q_Proj10_Trading Volume at Various Prices - CDX v.4" xfId="1286" xr:uid="{00000000-0005-0000-0000-00000B050000}"/>
    <cellStyle name="q_Proj10_Trading Volume at Various Prices - CDX v.4 2" xfId="1287" xr:uid="{00000000-0005-0000-0000-00000C050000}"/>
    <cellStyle name="q_Proj10_WACC-CableCar" xfId="1288" xr:uid="{00000000-0005-0000-0000-00000D050000}"/>
    <cellStyle name="q_Proj10_WACC-CableCar_Corvette_Merger Model_v.33" xfId="1289" xr:uid="{00000000-0005-0000-0000-00000E050000}"/>
    <cellStyle name="q_Proj10_WACC-CableCar_Corvette_Merger Model_v.33 2" xfId="1290" xr:uid="{00000000-0005-0000-0000-00000F050000}"/>
    <cellStyle name="QEPS-h" xfId="1291" xr:uid="{00000000-0005-0000-0000-000010050000}"/>
    <cellStyle name="QEPS-H1" xfId="1292" xr:uid="{00000000-0005-0000-0000-000011050000}"/>
    <cellStyle name="QEPS-H1 2" xfId="1293" xr:uid="{00000000-0005-0000-0000-000012050000}"/>
    <cellStyle name="QEPS-H1 2 2" xfId="1294" xr:uid="{00000000-0005-0000-0000-000013050000}"/>
    <cellStyle name="QEPS-H1 2 3" xfId="1295" xr:uid="{00000000-0005-0000-0000-000014050000}"/>
    <cellStyle name="QEPS-H1 2 4" xfId="1296" xr:uid="{00000000-0005-0000-0000-000015050000}"/>
    <cellStyle name="QEPS-H1 3" xfId="1297" xr:uid="{00000000-0005-0000-0000-000016050000}"/>
    <cellStyle name="qRange" xfId="1298" xr:uid="{00000000-0005-0000-0000-000017050000}"/>
    <cellStyle name="r" xfId="1299" xr:uid="{00000000-0005-0000-0000-000018050000}"/>
    <cellStyle name="r_Columbus Advisor Model v38-extract" xfId="1300" xr:uid="{00000000-0005-0000-0000-000019050000}"/>
    <cellStyle name="r_Corvette_Merger Model_v.33" xfId="1301" xr:uid="{00000000-0005-0000-0000-00001A050000}"/>
    <cellStyle name="r_Corvette_Merger Model_v.33 2" xfId="1302" xr:uid="{00000000-0005-0000-0000-00001B050000}"/>
    <cellStyle name="r_Fairmont LBO_v19" xfId="1303" xr:uid="{00000000-0005-0000-0000-00001C050000}"/>
    <cellStyle name="r_Lodging C-Corp 2-Q02 v7 (checked)" xfId="1304" xr:uid="{00000000-0005-0000-0000-00001D050000}"/>
    <cellStyle name="Randy" xfId="1305" xr:uid="{00000000-0005-0000-0000-00001E050000}"/>
    <cellStyle name="range" xfId="1306" xr:uid="{00000000-0005-0000-0000-00001F050000}"/>
    <cellStyle name="range 2" xfId="1307" xr:uid="{00000000-0005-0000-0000-000020050000}"/>
    <cellStyle name="rate" xfId="1308" xr:uid="{00000000-0005-0000-0000-000021050000}"/>
    <cellStyle name="Ratio_Public_bigtexmodel14" xfId="1309" xr:uid="{00000000-0005-0000-0000-000022050000}"/>
    <cellStyle name="re" xfId="1310" xr:uid="{00000000-0005-0000-0000-000023050000}"/>
    <cellStyle name="Region" xfId="1311" xr:uid="{00000000-0005-0000-0000-000024050000}"/>
    <cellStyle name="regional" xfId="1312" xr:uid="{00000000-0005-0000-0000-000025050000}"/>
    <cellStyle name="report" xfId="1313" xr:uid="{00000000-0005-0000-0000-000026050000}"/>
    <cellStyle name="report 2" xfId="1314" xr:uid="{00000000-0005-0000-0000-000027050000}"/>
    <cellStyle name="report 2 2" xfId="1315" xr:uid="{00000000-0005-0000-0000-000028050000}"/>
    <cellStyle name="report 2 3" xfId="1316" xr:uid="{00000000-0005-0000-0000-000029050000}"/>
    <cellStyle name="report 2 4" xfId="1317" xr:uid="{00000000-0005-0000-0000-00002A050000}"/>
    <cellStyle name="report 3" xfId="1318" xr:uid="{00000000-0005-0000-0000-00002B050000}"/>
    <cellStyle name="report 3 2" xfId="1319" xr:uid="{00000000-0005-0000-0000-00002C050000}"/>
    <cellStyle name="RevList" xfId="1320" xr:uid="{00000000-0005-0000-0000-00002D050000}"/>
    <cellStyle name="Right Margin" xfId="1321" xr:uid="{00000000-0005-0000-0000-00002E050000}"/>
    <cellStyle name="RM" xfId="1322" xr:uid="{00000000-0005-0000-0000-00002F050000}"/>
    <cellStyle name="s" xfId="1323" xr:uid="{00000000-0005-0000-0000-000030050000}"/>
    <cellStyle name="s_~5424068" xfId="1324" xr:uid="{00000000-0005-0000-0000-000031050000}"/>
    <cellStyle name="s_~5424068 2" xfId="1325" xr:uid="{00000000-0005-0000-0000-000032050000}"/>
    <cellStyle name="s_~5424068 2 2" xfId="1326" xr:uid="{00000000-0005-0000-0000-000033050000}"/>
    <cellStyle name="s_~5424068 3" xfId="1327" xr:uid="{00000000-0005-0000-0000-000034050000}"/>
    <cellStyle name="s_~5424068 3 2" xfId="1328" xr:uid="{00000000-0005-0000-0000-000035050000}"/>
    <cellStyle name="s_~5424068 3 3" xfId="1329" xr:uid="{00000000-0005-0000-0000-000036050000}"/>
    <cellStyle name="s_~5424068_06 26 07 - Preferred Design" xfId="1330" xr:uid="{00000000-0005-0000-0000-000037050000}"/>
    <cellStyle name="s_~5424068_06 26 07 - Preferred Design 2" xfId="1331" xr:uid="{00000000-0005-0000-0000-000038050000}"/>
    <cellStyle name="s_~5424068_06 26 07 - Preferred Design 2 2" xfId="1332" xr:uid="{00000000-0005-0000-0000-000039050000}"/>
    <cellStyle name="s_~5424068_06 26 07 - Preferred Design 3" xfId="1333" xr:uid="{00000000-0005-0000-0000-00003A050000}"/>
    <cellStyle name="s_~5424068_06 26 07 - Preferred Design 3 2" xfId="1334" xr:uid="{00000000-0005-0000-0000-00003B050000}"/>
    <cellStyle name="s_~5424068_06 26 07 - Preferred Design 3 3" xfId="1335" xr:uid="{00000000-0005-0000-0000-00003C050000}"/>
    <cellStyle name="s_~5424068_Processed 1  Transbay Mixed Use Condo Proforma June 07 IC promote" xfId="1336" xr:uid="{00000000-0005-0000-0000-00003D050000}"/>
    <cellStyle name="s_~5424068_Processed 1  Transbay Mixed Use Condo Proforma June 07 IC promote 2" xfId="1337" xr:uid="{00000000-0005-0000-0000-00003E050000}"/>
    <cellStyle name="s_~5424068_Processed 1  Transbay Mixed Use Condo Proforma June 07 IC promote 2 2" xfId="1338" xr:uid="{00000000-0005-0000-0000-00003F050000}"/>
    <cellStyle name="s_~5424068_Processed 1  Transbay Mixed Use Condo Proforma June 07 IC promote 3" xfId="1339" xr:uid="{00000000-0005-0000-0000-000040050000}"/>
    <cellStyle name="s_~5424068_Processed 1  Transbay Mixed Use Condo Proforma June 07 IC promote 3 2" xfId="1340" xr:uid="{00000000-0005-0000-0000-000041050000}"/>
    <cellStyle name="s_~5424068_Processed 1  Transbay Mixed Use Condo Proforma June 07 IC promote 3 3" xfId="1341" xr:uid="{00000000-0005-0000-0000-000042050000}"/>
    <cellStyle name="s_~5424068_Updated trades and ground lease 06 20 07" xfId="1342" xr:uid="{00000000-0005-0000-0000-000043050000}"/>
    <cellStyle name="s_~5424068_Updated trades and ground lease 06 20 07 2" xfId="1343" xr:uid="{00000000-0005-0000-0000-000044050000}"/>
    <cellStyle name="s_~5424068_Updated trades and ground lease 06 20 07 2 2" xfId="1344" xr:uid="{00000000-0005-0000-0000-000045050000}"/>
    <cellStyle name="s_~5424068_Updated trades and ground lease 06 20 07 3" xfId="1345" xr:uid="{00000000-0005-0000-0000-000046050000}"/>
    <cellStyle name="s_~5424068_Updated trades and ground lease 06 20 07 3 2" xfId="1346" xr:uid="{00000000-0005-0000-0000-000047050000}"/>
    <cellStyle name="s_~5424068_Updated trades and ground lease 06 20 07 3 3" xfId="1347" xr:uid="{00000000-0005-0000-0000-000048050000}"/>
    <cellStyle name="s_06 26 07 - Preferred Design" xfId="1348" xr:uid="{00000000-0005-0000-0000-000049050000}"/>
    <cellStyle name="s_Bal Sheets" xfId="1349" xr:uid="{00000000-0005-0000-0000-00004A050000}"/>
    <cellStyle name="s_Bal Sheets 2" xfId="1350" xr:uid="{00000000-0005-0000-0000-00004B050000}"/>
    <cellStyle name="s_Bal Sheets 2 2" xfId="1351" xr:uid="{00000000-0005-0000-0000-00004C050000}"/>
    <cellStyle name="s_Bal Sheets 3" xfId="1352" xr:uid="{00000000-0005-0000-0000-00004D050000}"/>
    <cellStyle name="s_Bal Sheets 3 2" xfId="1353" xr:uid="{00000000-0005-0000-0000-00004E050000}"/>
    <cellStyle name="s_Bal Sheets 3 3" xfId="1354" xr:uid="{00000000-0005-0000-0000-00004F050000}"/>
    <cellStyle name="s_Bal Sheets_06 26 07 - Preferred Design" xfId="1355" xr:uid="{00000000-0005-0000-0000-000050050000}"/>
    <cellStyle name="s_Bal Sheets_06 26 07 - Preferred Design 2" xfId="1356" xr:uid="{00000000-0005-0000-0000-000051050000}"/>
    <cellStyle name="s_Bal Sheets_06 26 07 - Preferred Design 2 2" xfId="1357" xr:uid="{00000000-0005-0000-0000-000052050000}"/>
    <cellStyle name="s_Bal Sheets_06 26 07 - Preferred Design 3" xfId="1358" xr:uid="{00000000-0005-0000-0000-000053050000}"/>
    <cellStyle name="s_Bal Sheets_06 26 07 - Preferred Design 3 2" xfId="1359" xr:uid="{00000000-0005-0000-0000-000054050000}"/>
    <cellStyle name="s_Bal Sheets_06 26 07 - Preferred Design 3 3" xfId="1360" xr:uid="{00000000-0005-0000-0000-000055050000}"/>
    <cellStyle name="s_Bal Sheets_Processed 1  Transbay Mixed Use Condo Proforma June 07 IC promote" xfId="1361" xr:uid="{00000000-0005-0000-0000-000056050000}"/>
    <cellStyle name="s_Bal Sheets_Processed 1  Transbay Mixed Use Condo Proforma June 07 IC promote 2" xfId="1362" xr:uid="{00000000-0005-0000-0000-000057050000}"/>
    <cellStyle name="s_Bal Sheets_Processed 1  Transbay Mixed Use Condo Proforma June 07 IC promote 2 2" xfId="1363" xr:uid="{00000000-0005-0000-0000-000058050000}"/>
    <cellStyle name="s_Bal Sheets_Processed 1  Transbay Mixed Use Condo Proforma June 07 IC promote 3" xfId="1364" xr:uid="{00000000-0005-0000-0000-000059050000}"/>
    <cellStyle name="s_Bal Sheets_Processed 1  Transbay Mixed Use Condo Proforma June 07 IC promote 3 2" xfId="1365" xr:uid="{00000000-0005-0000-0000-00005A050000}"/>
    <cellStyle name="s_Bal Sheets_Processed 1  Transbay Mixed Use Condo Proforma June 07 IC promote 3 3" xfId="1366" xr:uid="{00000000-0005-0000-0000-00005B050000}"/>
    <cellStyle name="s_Bal Sheets_Updated trades and ground lease 06 20 07" xfId="1367" xr:uid="{00000000-0005-0000-0000-00005C050000}"/>
    <cellStyle name="s_Bal Sheets_Updated trades and ground lease 06 20 07 2" xfId="1368" xr:uid="{00000000-0005-0000-0000-00005D050000}"/>
    <cellStyle name="s_Bal Sheets_Updated trades and ground lease 06 20 07 2 2" xfId="1369" xr:uid="{00000000-0005-0000-0000-00005E050000}"/>
    <cellStyle name="s_Bal Sheets_Updated trades and ground lease 06 20 07 3" xfId="1370" xr:uid="{00000000-0005-0000-0000-00005F050000}"/>
    <cellStyle name="s_Bal Sheets_Updated trades and ground lease 06 20 07 3 2" xfId="1371" xr:uid="{00000000-0005-0000-0000-000060050000}"/>
    <cellStyle name="s_Bal Sheets_Updated trades and ground lease 06 20 07 3 3" xfId="1372" xr:uid="{00000000-0005-0000-0000-000061050000}"/>
    <cellStyle name="s_Processed 1  Transbay Mixed Use Condo Proforma June 07 IC promote" xfId="1373" xr:uid="{00000000-0005-0000-0000-000062050000}"/>
    <cellStyle name="s_Updated trades and ground lease 06 20 07" xfId="1374" xr:uid="{00000000-0005-0000-0000-000063050000}"/>
    <cellStyle name="Salomon Logo" xfId="1375" xr:uid="{00000000-0005-0000-0000-000064050000}"/>
    <cellStyle name="Scenario" xfId="1376" xr:uid="{00000000-0005-0000-0000-000065050000}"/>
    <cellStyle name="scenario 2" xfId="1377" xr:uid="{00000000-0005-0000-0000-000066050000}"/>
    <cellStyle name="Scenario 3" xfId="1378" xr:uid="{00000000-0005-0000-0000-000067050000}"/>
    <cellStyle name="Scenario 3 2" xfId="1379" xr:uid="{00000000-0005-0000-0000-000068050000}"/>
    <cellStyle name="Scenario 3 3" xfId="1380" xr:uid="{00000000-0005-0000-0000-000069050000}"/>
    <cellStyle name="Scenario 3 4" xfId="1381" xr:uid="{00000000-0005-0000-0000-00006A050000}"/>
    <cellStyle name="Scenario 4" xfId="1382" xr:uid="{00000000-0005-0000-0000-00006B050000}"/>
    <cellStyle name="Scenario 4 2" xfId="1383" xr:uid="{00000000-0005-0000-0000-00006C050000}"/>
    <cellStyle name="Scenario 4 3" xfId="1384" xr:uid="{00000000-0005-0000-0000-00006D050000}"/>
    <cellStyle name="Scenario 5" xfId="1385" xr:uid="{00000000-0005-0000-0000-00006E050000}"/>
    <cellStyle name="Scenario 6" xfId="1386" xr:uid="{00000000-0005-0000-0000-00006F050000}"/>
    <cellStyle name="Scenario 7" xfId="1387" xr:uid="{00000000-0005-0000-0000-000070050000}"/>
    <cellStyle name="Scenario 8" xfId="1388" xr:uid="{00000000-0005-0000-0000-000071050000}"/>
    <cellStyle name="ScotchRule" xfId="1389" xr:uid="{00000000-0005-0000-0000-000072050000}"/>
    <cellStyle name="Section" xfId="1390" xr:uid="{00000000-0005-0000-0000-000073050000}"/>
    <cellStyle name="Separador de milhares [0]_BACEN" xfId="1391" xr:uid="{00000000-0005-0000-0000-000074050000}"/>
    <cellStyle name="Separador de milhares_BACEN" xfId="1392" xr:uid="{00000000-0005-0000-0000-000075050000}"/>
    <cellStyle name="shaded" xfId="1393" xr:uid="{00000000-0005-0000-0000-000076050000}"/>
    <cellStyle name="Shaded 2" xfId="1394" xr:uid="{00000000-0005-0000-0000-000077050000}"/>
    <cellStyle name="Shares" xfId="1395" xr:uid="{00000000-0005-0000-0000-000078050000}"/>
    <cellStyle name="Short $" xfId="1396" xr:uid="{00000000-0005-0000-0000-000079050000}"/>
    <cellStyle name="Shtmultx" xfId="1397" xr:uid="{00000000-0005-0000-0000-00007A050000}"/>
    <cellStyle name="Single Accounting" xfId="1398" xr:uid="{00000000-0005-0000-0000-00007B050000}"/>
    <cellStyle name="slug" xfId="1399" xr:uid="{00000000-0005-0000-0000-00007C050000}"/>
    <cellStyle name="slug 2" xfId="1400" xr:uid="{00000000-0005-0000-0000-00007D050000}"/>
    <cellStyle name="Small Page Heading" xfId="1401" xr:uid="{00000000-0005-0000-0000-00007E050000}"/>
    <cellStyle name="Small report" xfId="1402" xr:uid="{00000000-0005-0000-0000-00007F050000}"/>
    <cellStyle name="Small report %" xfId="1403" xr:uid="{00000000-0005-0000-0000-000080050000}"/>
    <cellStyle name="Small report_06 26 07 - Preferred Design" xfId="1404" xr:uid="{00000000-0005-0000-0000-000081050000}"/>
    <cellStyle name="Special9" xfId="1405" xr:uid="{00000000-0005-0000-0000-000082050000}"/>
    <cellStyle name="Standaard_3100-005-tower" xfId="1406" xr:uid="{00000000-0005-0000-0000-000083050000}"/>
    <cellStyle name="Standard_Anpassen der Amortisation" xfId="1407" xr:uid="{00000000-0005-0000-0000-000084050000}"/>
    <cellStyle name="Stock Comma" xfId="1408" xr:uid="{00000000-0005-0000-0000-000085050000}"/>
    <cellStyle name="Stock Comma 2" xfId="1409" xr:uid="{00000000-0005-0000-0000-000086050000}"/>
    <cellStyle name="Stock Price" xfId="1410" xr:uid="{00000000-0005-0000-0000-000087050000}"/>
    <cellStyle name="Stock Price 2" xfId="1411" xr:uid="{00000000-0005-0000-0000-000088050000}"/>
    <cellStyle name="STYL1 - Style1" xfId="1412" xr:uid="{00000000-0005-0000-0000-000089050000}"/>
    <cellStyle name="STYL1 - Style1 2" xfId="1413" xr:uid="{00000000-0005-0000-0000-00008A050000}"/>
    <cellStyle name="STYL1 - Style1 2 2" xfId="1414" xr:uid="{00000000-0005-0000-0000-00008B050000}"/>
    <cellStyle name="STYL1 - Style1 3" xfId="1415" xr:uid="{00000000-0005-0000-0000-00008C050000}"/>
    <cellStyle name="STYL1 - Style1 3 2" xfId="1416" xr:uid="{00000000-0005-0000-0000-00008D050000}"/>
    <cellStyle name="STYL1 - Style1 3 3" xfId="1417" xr:uid="{00000000-0005-0000-0000-00008E050000}"/>
    <cellStyle name="STYL2 - Style2" xfId="1418" xr:uid="{00000000-0005-0000-0000-00008F050000}"/>
    <cellStyle name="STYL3 - Style3" xfId="1419" xr:uid="{00000000-0005-0000-0000-000090050000}"/>
    <cellStyle name="STYL4 - Style4" xfId="1420" xr:uid="{00000000-0005-0000-0000-000091050000}"/>
    <cellStyle name="STYL4 - Style4 2" xfId="1421" xr:uid="{00000000-0005-0000-0000-000092050000}"/>
    <cellStyle name="STYL5 - Style5" xfId="1422" xr:uid="{00000000-0005-0000-0000-000093050000}"/>
    <cellStyle name="STYL6 - Style6" xfId="1423" xr:uid="{00000000-0005-0000-0000-000094050000}"/>
    <cellStyle name="STYL6 - Style6 2" xfId="1424" xr:uid="{00000000-0005-0000-0000-000095050000}"/>
    <cellStyle name="Style 1" xfId="1425" xr:uid="{00000000-0005-0000-0000-000096050000}"/>
    <cellStyle name="Style 1 2" xfId="1426" xr:uid="{00000000-0005-0000-0000-000097050000}"/>
    <cellStyle name="Style 2" xfId="1427" xr:uid="{00000000-0005-0000-0000-000098050000}"/>
    <cellStyle name="Style 209" xfId="1428" xr:uid="{00000000-0005-0000-0000-000099050000}"/>
    <cellStyle name="Style 209 2" xfId="1429" xr:uid="{00000000-0005-0000-0000-00009A050000}"/>
    <cellStyle name="Style 21" xfId="1430" xr:uid="{00000000-0005-0000-0000-00009B050000}"/>
    <cellStyle name="Style 210_New_Airport_Report" xfId="1431" xr:uid="{00000000-0005-0000-0000-00009C050000}"/>
    <cellStyle name="Style 211" xfId="1432" xr:uid="{00000000-0005-0000-0000-00009D050000}"/>
    <cellStyle name="Style 211 2" xfId="1433" xr:uid="{00000000-0005-0000-0000-00009E050000}"/>
    <cellStyle name="Style 212" xfId="1434" xr:uid="{00000000-0005-0000-0000-00009F050000}"/>
    <cellStyle name="Style 212 2" xfId="1435" xr:uid="{00000000-0005-0000-0000-0000A0050000}"/>
    <cellStyle name="Style 213_New_Airport_Report" xfId="1436" xr:uid="{00000000-0005-0000-0000-0000A1050000}"/>
    <cellStyle name="Style 214" xfId="1437" xr:uid="{00000000-0005-0000-0000-0000A2050000}"/>
    <cellStyle name="Style 214 2" xfId="1438" xr:uid="{00000000-0005-0000-0000-0000A3050000}"/>
    <cellStyle name="Style 215" xfId="1439" xr:uid="{00000000-0005-0000-0000-0000A4050000}"/>
    <cellStyle name="Style 215 2" xfId="1440" xr:uid="{00000000-0005-0000-0000-0000A5050000}"/>
    <cellStyle name="Style 216_New_Airport_Report" xfId="1441" xr:uid="{00000000-0005-0000-0000-0000A6050000}"/>
    <cellStyle name="Style 217_New_Airport_Report" xfId="1442" xr:uid="{00000000-0005-0000-0000-0000A7050000}"/>
    <cellStyle name="Style 218" xfId="1443" xr:uid="{00000000-0005-0000-0000-0000A8050000}"/>
    <cellStyle name="Style 218 2" xfId="1444" xr:uid="{00000000-0005-0000-0000-0000A9050000}"/>
    <cellStyle name="Style 22" xfId="1445" xr:uid="{00000000-0005-0000-0000-0000AA050000}"/>
    <cellStyle name="Style 222" xfId="1446" xr:uid="{00000000-0005-0000-0000-0000AB050000}"/>
    <cellStyle name="Style 222 2" xfId="1447" xr:uid="{00000000-0005-0000-0000-0000AC050000}"/>
    <cellStyle name="Style 223" xfId="1448" xr:uid="{00000000-0005-0000-0000-0000AD050000}"/>
    <cellStyle name="Style 223 2" xfId="1449" xr:uid="{00000000-0005-0000-0000-0000AE050000}"/>
    <cellStyle name="Style 224" xfId="1450" xr:uid="{00000000-0005-0000-0000-0000AF050000}"/>
    <cellStyle name="Style 224 2" xfId="1451" xr:uid="{00000000-0005-0000-0000-0000B0050000}"/>
    <cellStyle name="Style 225_EWRAirport" xfId="1452" xr:uid="{00000000-0005-0000-0000-0000B1050000}"/>
    <cellStyle name="Style 226_EWRAirport" xfId="1453" xr:uid="{00000000-0005-0000-0000-0000B2050000}"/>
    <cellStyle name="Style 227" xfId="1454" xr:uid="{00000000-0005-0000-0000-0000B3050000}"/>
    <cellStyle name="Style 227 2" xfId="1455" xr:uid="{00000000-0005-0000-0000-0000B4050000}"/>
    <cellStyle name="Style 228" xfId="1456" xr:uid="{00000000-0005-0000-0000-0000B5050000}"/>
    <cellStyle name="Style 228 2" xfId="1457" xr:uid="{00000000-0005-0000-0000-0000B6050000}"/>
    <cellStyle name="Style 229" xfId="1458" xr:uid="{00000000-0005-0000-0000-0000B7050000}"/>
    <cellStyle name="Style 229 2" xfId="1459" xr:uid="{00000000-0005-0000-0000-0000B8050000}"/>
    <cellStyle name="Style 23" xfId="1460" xr:uid="{00000000-0005-0000-0000-0000B9050000}"/>
    <cellStyle name="Style 230" xfId="1461" xr:uid="{00000000-0005-0000-0000-0000BA050000}"/>
    <cellStyle name="Style 230 2" xfId="1462" xr:uid="{00000000-0005-0000-0000-0000BB050000}"/>
    <cellStyle name="Style 231" xfId="1463" xr:uid="{00000000-0005-0000-0000-0000BC050000}"/>
    <cellStyle name="Style 231 2" xfId="1464" xr:uid="{00000000-0005-0000-0000-0000BD050000}"/>
    <cellStyle name="Style 232" xfId="1465" xr:uid="{00000000-0005-0000-0000-0000BE050000}"/>
    <cellStyle name="Style 232 2" xfId="1466" xr:uid="{00000000-0005-0000-0000-0000BF050000}"/>
    <cellStyle name="Style 233" xfId="1467" xr:uid="{00000000-0005-0000-0000-0000C0050000}"/>
    <cellStyle name="Style 233 2" xfId="1468" xr:uid="{00000000-0005-0000-0000-0000C1050000}"/>
    <cellStyle name="Style 234" xfId="1469" xr:uid="{00000000-0005-0000-0000-0000C2050000}"/>
    <cellStyle name="Style 234 2" xfId="1470" xr:uid="{00000000-0005-0000-0000-0000C3050000}"/>
    <cellStyle name="Style 235" xfId="1471" xr:uid="{00000000-0005-0000-0000-0000C4050000}"/>
    <cellStyle name="Style 235 2" xfId="1472" xr:uid="{00000000-0005-0000-0000-0000C5050000}"/>
    <cellStyle name="Style 236" xfId="1473" xr:uid="{00000000-0005-0000-0000-0000C6050000}"/>
    <cellStyle name="Style 236 2" xfId="1474" xr:uid="{00000000-0005-0000-0000-0000C7050000}"/>
    <cellStyle name="Style 237" xfId="1475" xr:uid="{00000000-0005-0000-0000-0000C8050000}"/>
    <cellStyle name="Style 237 2" xfId="1476" xr:uid="{00000000-0005-0000-0000-0000C9050000}"/>
    <cellStyle name="Style 238" xfId="1477" xr:uid="{00000000-0005-0000-0000-0000CA050000}"/>
    <cellStyle name="Style 238 2" xfId="1478" xr:uid="{00000000-0005-0000-0000-0000CB050000}"/>
    <cellStyle name="Style 239" xfId="1479" xr:uid="{00000000-0005-0000-0000-0000CC050000}"/>
    <cellStyle name="Style 239 2" xfId="1480" xr:uid="{00000000-0005-0000-0000-0000CD050000}"/>
    <cellStyle name="Style 24" xfId="1481" xr:uid="{00000000-0005-0000-0000-0000CE050000}"/>
    <cellStyle name="Style 240" xfId="1482" xr:uid="{00000000-0005-0000-0000-0000CF050000}"/>
    <cellStyle name="Style 240 2" xfId="1483" xr:uid="{00000000-0005-0000-0000-0000D0050000}"/>
    <cellStyle name="Style 241" xfId="1484" xr:uid="{00000000-0005-0000-0000-0000D1050000}"/>
    <cellStyle name="Style 241 2" xfId="1485" xr:uid="{00000000-0005-0000-0000-0000D2050000}"/>
    <cellStyle name="Style 242" xfId="1486" xr:uid="{00000000-0005-0000-0000-0000D3050000}"/>
    <cellStyle name="Style 242 2" xfId="1487" xr:uid="{00000000-0005-0000-0000-0000D4050000}"/>
    <cellStyle name="Style 243" xfId="1488" xr:uid="{00000000-0005-0000-0000-0000D5050000}"/>
    <cellStyle name="Style 243 2" xfId="1489" xr:uid="{00000000-0005-0000-0000-0000D6050000}"/>
    <cellStyle name="Style 244" xfId="1490" xr:uid="{00000000-0005-0000-0000-0000D7050000}"/>
    <cellStyle name="Style 244 2" xfId="1491" xr:uid="{00000000-0005-0000-0000-0000D8050000}"/>
    <cellStyle name="Style 245" xfId="1492" xr:uid="{00000000-0005-0000-0000-0000D9050000}"/>
    <cellStyle name="Style 245 2" xfId="1493" xr:uid="{00000000-0005-0000-0000-0000DA050000}"/>
    <cellStyle name="Style 246" xfId="1494" xr:uid="{00000000-0005-0000-0000-0000DB050000}"/>
    <cellStyle name="Style 246 2" xfId="1495" xr:uid="{00000000-0005-0000-0000-0000DC050000}"/>
    <cellStyle name="Style 247" xfId="1496" xr:uid="{00000000-0005-0000-0000-0000DD050000}"/>
    <cellStyle name="Style 247 2" xfId="1497" xr:uid="{00000000-0005-0000-0000-0000DE050000}"/>
    <cellStyle name="Style 249" xfId="1498" xr:uid="{00000000-0005-0000-0000-0000DF050000}"/>
    <cellStyle name="Style 249 2" xfId="1499" xr:uid="{00000000-0005-0000-0000-0000E0050000}"/>
    <cellStyle name="Style 25" xfId="1500" xr:uid="{00000000-0005-0000-0000-0000E1050000}"/>
    <cellStyle name="Style 250" xfId="1501" xr:uid="{00000000-0005-0000-0000-0000E2050000}"/>
    <cellStyle name="Style 251" xfId="1502" xr:uid="{00000000-0005-0000-0000-0000E3050000}"/>
    <cellStyle name="Style 252" xfId="1503" xr:uid="{00000000-0005-0000-0000-0000E4050000}"/>
    <cellStyle name="Style 252 2" xfId="1504" xr:uid="{00000000-0005-0000-0000-0000E5050000}"/>
    <cellStyle name="Style 252 2 2" xfId="1505" xr:uid="{00000000-0005-0000-0000-0000E6050000}"/>
    <cellStyle name="Style 252 3" xfId="1506" xr:uid="{00000000-0005-0000-0000-0000E7050000}"/>
    <cellStyle name="Style 253" xfId="1507" xr:uid="{00000000-0005-0000-0000-0000E8050000}"/>
    <cellStyle name="Style 253 2" xfId="1508" xr:uid="{00000000-0005-0000-0000-0000E9050000}"/>
    <cellStyle name="Style 253 2 2" xfId="1509" xr:uid="{00000000-0005-0000-0000-0000EA050000}"/>
    <cellStyle name="Style 253 3" xfId="1510" xr:uid="{00000000-0005-0000-0000-0000EB050000}"/>
    <cellStyle name="Style 254" xfId="1511" xr:uid="{00000000-0005-0000-0000-0000EC050000}"/>
    <cellStyle name="Style 254 2" xfId="1512" xr:uid="{00000000-0005-0000-0000-0000ED050000}"/>
    <cellStyle name="Style 254 2 2" xfId="1513" xr:uid="{00000000-0005-0000-0000-0000EE050000}"/>
    <cellStyle name="Style 254 3" xfId="1514" xr:uid="{00000000-0005-0000-0000-0000EF050000}"/>
    <cellStyle name="Style 255" xfId="1515" xr:uid="{00000000-0005-0000-0000-0000F0050000}"/>
    <cellStyle name="Style 255 2" xfId="1516" xr:uid="{00000000-0005-0000-0000-0000F1050000}"/>
    <cellStyle name="Style 255 2 2" xfId="1517" xr:uid="{00000000-0005-0000-0000-0000F2050000}"/>
    <cellStyle name="Style 255 3" xfId="1518" xr:uid="{00000000-0005-0000-0000-0000F3050000}"/>
    <cellStyle name="Style 256" xfId="1519" xr:uid="{00000000-0005-0000-0000-0000F4050000}"/>
    <cellStyle name="Style 256 2" xfId="1520" xr:uid="{00000000-0005-0000-0000-0000F5050000}"/>
    <cellStyle name="Style 256 2 2" xfId="1521" xr:uid="{00000000-0005-0000-0000-0000F6050000}"/>
    <cellStyle name="Style 256 3" xfId="1522" xr:uid="{00000000-0005-0000-0000-0000F7050000}"/>
    <cellStyle name="Style 257" xfId="1523" xr:uid="{00000000-0005-0000-0000-0000F8050000}"/>
    <cellStyle name="Style 257 2" xfId="1524" xr:uid="{00000000-0005-0000-0000-0000F9050000}"/>
    <cellStyle name="Style 257 2 2" xfId="1525" xr:uid="{00000000-0005-0000-0000-0000FA050000}"/>
    <cellStyle name="Style 257 3" xfId="1526" xr:uid="{00000000-0005-0000-0000-0000FB050000}"/>
    <cellStyle name="Style 258" xfId="1527" xr:uid="{00000000-0005-0000-0000-0000FC050000}"/>
    <cellStyle name="Style 258 2" xfId="1528" xr:uid="{00000000-0005-0000-0000-0000FD050000}"/>
    <cellStyle name="Style 258 2 2" xfId="1529" xr:uid="{00000000-0005-0000-0000-0000FE050000}"/>
    <cellStyle name="Style 258 3" xfId="1530" xr:uid="{00000000-0005-0000-0000-0000FF050000}"/>
    <cellStyle name="Style 259" xfId="1531" xr:uid="{00000000-0005-0000-0000-000000060000}"/>
    <cellStyle name="Style 259 2" xfId="1532" xr:uid="{00000000-0005-0000-0000-000001060000}"/>
    <cellStyle name="Style 259 2 2" xfId="1533" xr:uid="{00000000-0005-0000-0000-000002060000}"/>
    <cellStyle name="Style 259 3" xfId="1534" xr:uid="{00000000-0005-0000-0000-000003060000}"/>
    <cellStyle name="Style 26" xfId="1535" xr:uid="{00000000-0005-0000-0000-000004060000}"/>
    <cellStyle name="Style 260" xfId="1536" xr:uid="{00000000-0005-0000-0000-000005060000}"/>
    <cellStyle name="Style 260 2" xfId="1537" xr:uid="{00000000-0005-0000-0000-000006060000}"/>
    <cellStyle name="Style 260 2 2" xfId="1538" xr:uid="{00000000-0005-0000-0000-000007060000}"/>
    <cellStyle name="Style 260 3" xfId="1539" xr:uid="{00000000-0005-0000-0000-000008060000}"/>
    <cellStyle name="Style 27" xfId="1540" xr:uid="{00000000-0005-0000-0000-000009060000}"/>
    <cellStyle name="Style 28" xfId="1541" xr:uid="{00000000-0005-0000-0000-00000A060000}"/>
    <cellStyle name="Style 29" xfId="1542" xr:uid="{00000000-0005-0000-0000-00000B060000}"/>
    <cellStyle name="Style 29 2" xfId="1543" xr:uid="{00000000-0005-0000-0000-00000C060000}"/>
    <cellStyle name="Style 30" xfId="1544" xr:uid="{00000000-0005-0000-0000-00000D060000}"/>
    <cellStyle name="Style 30 2" xfId="1545" xr:uid="{00000000-0005-0000-0000-00000E060000}"/>
    <cellStyle name="Style 312" xfId="1546" xr:uid="{00000000-0005-0000-0000-00000F060000}"/>
    <cellStyle name="Style 312 2" xfId="1547" xr:uid="{00000000-0005-0000-0000-000010060000}"/>
    <cellStyle name="Style 313" xfId="1548" xr:uid="{00000000-0005-0000-0000-000011060000}"/>
    <cellStyle name="Style 313 2" xfId="1549" xr:uid="{00000000-0005-0000-0000-000012060000}"/>
    <cellStyle name="Style 316" xfId="1550" xr:uid="{00000000-0005-0000-0000-000013060000}"/>
    <cellStyle name="Style 316 2" xfId="1551" xr:uid="{00000000-0005-0000-0000-000014060000}"/>
    <cellStyle name="Style 317" xfId="1552" xr:uid="{00000000-0005-0000-0000-000015060000}"/>
    <cellStyle name="Style 317 2" xfId="1553" xr:uid="{00000000-0005-0000-0000-000016060000}"/>
    <cellStyle name="Style 318" xfId="1554" xr:uid="{00000000-0005-0000-0000-000017060000}"/>
    <cellStyle name="Style 321" xfId="1555" xr:uid="{00000000-0005-0000-0000-000018060000}"/>
    <cellStyle name="Style 321 2" xfId="1556" xr:uid="{00000000-0005-0000-0000-000019060000}"/>
    <cellStyle name="Style 321 2 2" xfId="1557" xr:uid="{00000000-0005-0000-0000-00001A060000}"/>
    <cellStyle name="Style 321 3" xfId="1558" xr:uid="{00000000-0005-0000-0000-00001B060000}"/>
    <cellStyle name="Style 33" xfId="1559" xr:uid="{00000000-0005-0000-0000-00001C060000}"/>
    <cellStyle name="Style 33 2" xfId="1560" xr:uid="{00000000-0005-0000-0000-00001D060000}"/>
    <cellStyle name="Style 34" xfId="1561" xr:uid="{00000000-0005-0000-0000-00001E060000}"/>
    <cellStyle name="Style 34 2" xfId="1562" xr:uid="{00000000-0005-0000-0000-00001F060000}"/>
    <cellStyle name="Style 35" xfId="1563" xr:uid="{00000000-0005-0000-0000-000020060000}"/>
    <cellStyle name="Style 35 2" xfId="1564" xr:uid="{00000000-0005-0000-0000-000021060000}"/>
    <cellStyle name="Style 352" xfId="1565" xr:uid="{00000000-0005-0000-0000-000022060000}"/>
    <cellStyle name="Style 352 2" xfId="1566" xr:uid="{00000000-0005-0000-0000-000023060000}"/>
    <cellStyle name="Style 353" xfId="1567" xr:uid="{00000000-0005-0000-0000-000024060000}"/>
    <cellStyle name="Style 353 2" xfId="1568" xr:uid="{00000000-0005-0000-0000-000025060000}"/>
    <cellStyle name="Style 354" xfId="1569" xr:uid="{00000000-0005-0000-0000-000026060000}"/>
    <cellStyle name="Style 354 2" xfId="1570" xr:uid="{00000000-0005-0000-0000-000027060000}"/>
    <cellStyle name="Style 36" xfId="1571" xr:uid="{00000000-0005-0000-0000-000028060000}"/>
    <cellStyle name="Style 36 2" xfId="1572" xr:uid="{00000000-0005-0000-0000-000029060000}"/>
    <cellStyle name="Style 364" xfId="1573" xr:uid="{00000000-0005-0000-0000-00002A060000}"/>
    <cellStyle name="Style 364 2" xfId="1574" xr:uid="{00000000-0005-0000-0000-00002B060000}"/>
    <cellStyle name="Style 364 2 2" xfId="1575" xr:uid="{00000000-0005-0000-0000-00002C060000}"/>
    <cellStyle name="Style 364 3" xfId="1576" xr:uid="{00000000-0005-0000-0000-00002D060000}"/>
    <cellStyle name="Style 365" xfId="1577" xr:uid="{00000000-0005-0000-0000-00002E060000}"/>
    <cellStyle name="Style 365 2" xfId="1578" xr:uid="{00000000-0005-0000-0000-00002F060000}"/>
    <cellStyle name="Style 367" xfId="1579" xr:uid="{00000000-0005-0000-0000-000030060000}"/>
    <cellStyle name="Style 367 2" xfId="1580" xr:uid="{00000000-0005-0000-0000-000031060000}"/>
    <cellStyle name="Style 369" xfId="1581" xr:uid="{00000000-0005-0000-0000-000032060000}"/>
    <cellStyle name="Style 369 2" xfId="1582" xr:uid="{00000000-0005-0000-0000-000033060000}"/>
    <cellStyle name="Style 37" xfId="1583" xr:uid="{00000000-0005-0000-0000-000034060000}"/>
    <cellStyle name="Style 37 2" xfId="1584" xr:uid="{00000000-0005-0000-0000-000035060000}"/>
    <cellStyle name="Style 371" xfId="1585" xr:uid="{00000000-0005-0000-0000-000036060000}"/>
    <cellStyle name="Style 371 2" xfId="1586" xr:uid="{00000000-0005-0000-0000-000037060000}"/>
    <cellStyle name="Style 375" xfId="1587" xr:uid="{00000000-0005-0000-0000-000038060000}"/>
    <cellStyle name="Style 375 2" xfId="1588" xr:uid="{00000000-0005-0000-0000-000039060000}"/>
    <cellStyle name="Style 376" xfId="1589" xr:uid="{00000000-0005-0000-0000-00003A060000}"/>
    <cellStyle name="Style 376 2" xfId="1590" xr:uid="{00000000-0005-0000-0000-00003B060000}"/>
    <cellStyle name="Style 377" xfId="1591" xr:uid="{00000000-0005-0000-0000-00003C060000}"/>
    <cellStyle name="Style 377 2" xfId="1592" xr:uid="{00000000-0005-0000-0000-00003D060000}"/>
    <cellStyle name="Style 378" xfId="1593" xr:uid="{00000000-0005-0000-0000-00003E060000}"/>
    <cellStyle name="Style 378 2" xfId="1594" xr:uid="{00000000-0005-0000-0000-00003F060000}"/>
    <cellStyle name="Style 379" xfId="1595" xr:uid="{00000000-0005-0000-0000-000040060000}"/>
    <cellStyle name="Style 379 2" xfId="1596" xr:uid="{00000000-0005-0000-0000-000041060000}"/>
    <cellStyle name="Style 380" xfId="1597" xr:uid="{00000000-0005-0000-0000-000042060000}"/>
    <cellStyle name="Style 380 2" xfId="1598" xr:uid="{00000000-0005-0000-0000-000043060000}"/>
    <cellStyle name="Style 381" xfId="1599" xr:uid="{00000000-0005-0000-0000-000044060000}"/>
    <cellStyle name="Style 381 2" xfId="1600" xr:uid="{00000000-0005-0000-0000-000045060000}"/>
    <cellStyle name="Style 383" xfId="1601" xr:uid="{00000000-0005-0000-0000-000046060000}"/>
    <cellStyle name="Style 383 2" xfId="1602" xr:uid="{00000000-0005-0000-0000-000047060000}"/>
    <cellStyle name="Style 384" xfId="1603" xr:uid="{00000000-0005-0000-0000-000048060000}"/>
    <cellStyle name="Style 384 2" xfId="1604" xr:uid="{00000000-0005-0000-0000-000049060000}"/>
    <cellStyle name="Style 384 2 2" xfId="1605" xr:uid="{00000000-0005-0000-0000-00004A060000}"/>
    <cellStyle name="Style 384 3" xfId="1606" xr:uid="{00000000-0005-0000-0000-00004B060000}"/>
    <cellStyle name="Style 385" xfId="1607" xr:uid="{00000000-0005-0000-0000-00004C060000}"/>
    <cellStyle name="Style 385 2" xfId="1608" xr:uid="{00000000-0005-0000-0000-00004D060000}"/>
    <cellStyle name="Style 385 2 2" xfId="1609" xr:uid="{00000000-0005-0000-0000-00004E060000}"/>
    <cellStyle name="Style 385 3" xfId="1610" xr:uid="{00000000-0005-0000-0000-00004F060000}"/>
    <cellStyle name="Style 386" xfId="1611" xr:uid="{00000000-0005-0000-0000-000050060000}"/>
    <cellStyle name="Style 386 2" xfId="1612" xr:uid="{00000000-0005-0000-0000-000051060000}"/>
    <cellStyle name="Style 386 2 2" xfId="1613" xr:uid="{00000000-0005-0000-0000-000052060000}"/>
    <cellStyle name="Style 386 3" xfId="1614" xr:uid="{00000000-0005-0000-0000-000053060000}"/>
    <cellStyle name="Style 388" xfId="1615" xr:uid="{00000000-0005-0000-0000-000054060000}"/>
    <cellStyle name="Style 388 2" xfId="1616" xr:uid="{00000000-0005-0000-0000-000055060000}"/>
    <cellStyle name="Style 388 2 2" xfId="1617" xr:uid="{00000000-0005-0000-0000-000056060000}"/>
    <cellStyle name="Style 388 3" xfId="1618" xr:uid="{00000000-0005-0000-0000-000057060000}"/>
    <cellStyle name="Style 389" xfId="1619" xr:uid="{00000000-0005-0000-0000-000058060000}"/>
    <cellStyle name="Style 389 2" xfId="1620" xr:uid="{00000000-0005-0000-0000-000059060000}"/>
    <cellStyle name="Style 389 2 2" xfId="1621" xr:uid="{00000000-0005-0000-0000-00005A060000}"/>
    <cellStyle name="Style 389 3" xfId="1622" xr:uid="{00000000-0005-0000-0000-00005B060000}"/>
    <cellStyle name="Style 391" xfId="1623" xr:uid="{00000000-0005-0000-0000-00005C060000}"/>
    <cellStyle name="Style 391 2" xfId="1624" xr:uid="{00000000-0005-0000-0000-00005D060000}"/>
    <cellStyle name="Style 391 3" xfId="1625" xr:uid="{00000000-0005-0000-0000-00005E060000}"/>
    <cellStyle name="Style 391 3 2" xfId="1626" xr:uid="{00000000-0005-0000-0000-00005F060000}"/>
    <cellStyle name="Style 394" xfId="1627" xr:uid="{00000000-0005-0000-0000-000060060000}"/>
    <cellStyle name="Style 394 2" xfId="1628" xr:uid="{00000000-0005-0000-0000-000061060000}"/>
    <cellStyle name="Style 394 2 2" xfId="1629" xr:uid="{00000000-0005-0000-0000-000062060000}"/>
    <cellStyle name="Style 394 3" xfId="1630" xr:uid="{00000000-0005-0000-0000-000063060000}"/>
    <cellStyle name="Style 395" xfId="1631" xr:uid="{00000000-0005-0000-0000-000064060000}"/>
    <cellStyle name="Style 395 2" xfId="1632" xr:uid="{00000000-0005-0000-0000-000065060000}"/>
    <cellStyle name="Style 395 2 2" xfId="1633" xr:uid="{00000000-0005-0000-0000-000066060000}"/>
    <cellStyle name="Style 395 3" xfId="1634" xr:uid="{00000000-0005-0000-0000-000067060000}"/>
    <cellStyle name="Style 397" xfId="1635" xr:uid="{00000000-0005-0000-0000-000068060000}"/>
    <cellStyle name="Style 397 2" xfId="1636" xr:uid="{00000000-0005-0000-0000-000069060000}"/>
    <cellStyle name="Style 398" xfId="1637" xr:uid="{00000000-0005-0000-0000-00006A060000}"/>
    <cellStyle name="Style 398 2" xfId="1638" xr:uid="{00000000-0005-0000-0000-00006B060000}"/>
    <cellStyle name="Style 398 2 2" xfId="1639" xr:uid="{00000000-0005-0000-0000-00006C060000}"/>
    <cellStyle name="Style 398 3" xfId="1640" xr:uid="{00000000-0005-0000-0000-00006D060000}"/>
    <cellStyle name="Style 398 3 2" xfId="1641" xr:uid="{00000000-0005-0000-0000-00006E060000}"/>
    <cellStyle name="Style 398 3 3" xfId="1642" xr:uid="{00000000-0005-0000-0000-00006F060000}"/>
    <cellStyle name="Style 398 4" xfId="1643" xr:uid="{00000000-0005-0000-0000-000070060000}"/>
    <cellStyle name="Style 398 4 2" xfId="1644" xr:uid="{00000000-0005-0000-0000-000071060000}"/>
    <cellStyle name="Style 399" xfId="1645" xr:uid="{00000000-0005-0000-0000-000072060000}"/>
    <cellStyle name="Style 399 2" xfId="1646" xr:uid="{00000000-0005-0000-0000-000073060000}"/>
    <cellStyle name="Style 399 2 2" xfId="1647" xr:uid="{00000000-0005-0000-0000-000074060000}"/>
    <cellStyle name="Style 399 3" xfId="1648" xr:uid="{00000000-0005-0000-0000-000075060000}"/>
    <cellStyle name="Style 399 3 2" xfId="1649" xr:uid="{00000000-0005-0000-0000-000076060000}"/>
    <cellStyle name="Style 399 3 3" xfId="1650" xr:uid="{00000000-0005-0000-0000-000077060000}"/>
    <cellStyle name="Style 399 4" xfId="1651" xr:uid="{00000000-0005-0000-0000-000078060000}"/>
    <cellStyle name="Style 399 4 2" xfId="1652" xr:uid="{00000000-0005-0000-0000-000079060000}"/>
    <cellStyle name="Style 401" xfId="1653" xr:uid="{00000000-0005-0000-0000-00007A060000}"/>
    <cellStyle name="Style 401 2" xfId="1654" xr:uid="{00000000-0005-0000-0000-00007B060000}"/>
    <cellStyle name="Style 438" xfId="1655" xr:uid="{00000000-0005-0000-0000-00007C060000}"/>
    <cellStyle name="Style 438 2" xfId="1656" xr:uid="{00000000-0005-0000-0000-00007D060000}"/>
    <cellStyle name="Style 439" xfId="1657" xr:uid="{00000000-0005-0000-0000-00007E060000}"/>
    <cellStyle name="Style 439 2" xfId="1658" xr:uid="{00000000-0005-0000-0000-00007F060000}"/>
    <cellStyle name="Style 440" xfId="1659" xr:uid="{00000000-0005-0000-0000-000080060000}"/>
    <cellStyle name="Style 440 2" xfId="1660" xr:uid="{00000000-0005-0000-0000-000081060000}"/>
    <cellStyle name="Style 445" xfId="1661" xr:uid="{00000000-0005-0000-0000-000082060000}"/>
    <cellStyle name="Style 445 2" xfId="1662" xr:uid="{00000000-0005-0000-0000-000083060000}"/>
    <cellStyle name="Style 446" xfId="1663" xr:uid="{00000000-0005-0000-0000-000084060000}"/>
    <cellStyle name="Style 446 2" xfId="1664" xr:uid="{00000000-0005-0000-0000-000085060000}"/>
    <cellStyle name="Style 450" xfId="1665" xr:uid="{00000000-0005-0000-0000-000086060000}"/>
    <cellStyle name="Style 453" xfId="1666" xr:uid="{00000000-0005-0000-0000-000087060000}"/>
    <cellStyle name="Style 453 2" xfId="1667" xr:uid="{00000000-0005-0000-0000-000088060000}"/>
    <cellStyle name="Style 453 2 2" xfId="1668" xr:uid="{00000000-0005-0000-0000-000089060000}"/>
    <cellStyle name="Style 453 3" xfId="1669" xr:uid="{00000000-0005-0000-0000-00008A060000}"/>
    <cellStyle name="Style 459" xfId="1670" xr:uid="{00000000-0005-0000-0000-00008B060000}"/>
    <cellStyle name="Style 460" xfId="1671" xr:uid="{00000000-0005-0000-0000-00008C060000}"/>
    <cellStyle name="Style 461" xfId="1672" xr:uid="{00000000-0005-0000-0000-00008D060000}"/>
    <cellStyle name="Style 461 2" xfId="1673" xr:uid="{00000000-0005-0000-0000-00008E060000}"/>
    <cellStyle name="Style 462" xfId="1674" xr:uid="{00000000-0005-0000-0000-00008F060000}"/>
    <cellStyle name="Style 462 2" xfId="1675" xr:uid="{00000000-0005-0000-0000-000090060000}"/>
    <cellStyle name="Style 465" xfId="1676" xr:uid="{00000000-0005-0000-0000-000091060000}"/>
    <cellStyle name="Style 465 2" xfId="1677" xr:uid="{00000000-0005-0000-0000-000092060000}"/>
    <cellStyle name="Style 467" xfId="1678" xr:uid="{00000000-0005-0000-0000-000093060000}"/>
    <cellStyle name="Style 467 2" xfId="1679" xr:uid="{00000000-0005-0000-0000-000094060000}"/>
    <cellStyle name="Style 468" xfId="1680" xr:uid="{00000000-0005-0000-0000-000095060000}"/>
    <cellStyle name="Style 468 2" xfId="1681" xr:uid="{00000000-0005-0000-0000-000096060000}"/>
    <cellStyle name="Style 483" xfId="1682" xr:uid="{00000000-0005-0000-0000-000097060000}"/>
    <cellStyle name="Style 483 2" xfId="1683" xr:uid="{00000000-0005-0000-0000-000098060000}"/>
    <cellStyle name="Style 484" xfId="1684" xr:uid="{00000000-0005-0000-0000-000099060000}"/>
    <cellStyle name="Style 484 2" xfId="1685" xr:uid="{00000000-0005-0000-0000-00009A060000}"/>
    <cellStyle name="Style 485" xfId="1686" xr:uid="{00000000-0005-0000-0000-00009B060000}"/>
    <cellStyle name="Style 485 2" xfId="1687" xr:uid="{00000000-0005-0000-0000-00009C060000}"/>
    <cellStyle name="Style 499" xfId="1688" xr:uid="{00000000-0005-0000-0000-00009D060000}"/>
    <cellStyle name="Style 500" xfId="1689" xr:uid="{00000000-0005-0000-0000-00009E060000}"/>
    <cellStyle name="Style 501" xfId="1690" xr:uid="{00000000-0005-0000-0000-00009F060000}"/>
    <cellStyle name="Style 502" xfId="1691" xr:uid="{00000000-0005-0000-0000-0000A0060000}"/>
    <cellStyle name="Style 503" xfId="1692" xr:uid="{00000000-0005-0000-0000-0000A1060000}"/>
    <cellStyle name="Style 504" xfId="1693" xr:uid="{00000000-0005-0000-0000-0000A2060000}"/>
    <cellStyle name="Style 522" xfId="1694" xr:uid="{00000000-0005-0000-0000-0000A3060000}"/>
    <cellStyle name="Style 522 2" xfId="1695" xr:uid="{00000000-0005-0000-0000-0000A4060000}"/>
    <cellStyle name="Style 522 3" xfId="1696" xr:uid="{00000000-0005-0000-0000-0000A5060000}"/>
    <cellStyle name="Style 522 3 2" xfId="1697" xr:uid="{00000000-0005-0000-0000-0000A6060000}"/>
    <cellStyle name="Style 533" xfId="1698" xr:uid="{00000000-0005-0000-0000-0000A7060000}"/>
    <cellStyle name="Style 533 2" xfId="1699" xr:uid="{00000000-0005-0000-0000-0000A8060000}"/>
    <cellStyle name="Style 533 2 2" xfId="1700" xr:uid="{00000000-0005-0000-0000-0000A9060000}"/>
    <cellStyle name="Style 533 3" xfId="1701" xr:uid="{00000000-0005-0000-0000-0000AA060000}"/>
    <cellStyle name="Style 534" xfId="1702" xr:uid="{00000000-0005-0000-0000-0000AB060000}"/>
    <cellStyle name="Style 534 2" xfId="1703" xr:uid="{00000000-0005-0000-0000-0000AC060000}"/>
    <cellStyle name="Style 534 2 2" xfId="1704" xr:uid="{00000000-0005-0000-0000-0000AD060000}"/>
    <cellStyle name="Style 534 3" xfId="1705" xr:uid="{00000000-0005-0000-0000-0000AE060000}"/>
    <cellStyle name="Style 535" xfId="1706" xr:uid="{00000000-0005-0000-0000-0000AF060000}"/>
    <cellStyle name="Style 535 2" xfId="1707" xr:uid="{00000000-0005-0000-0000-0000B0060000}"/>
    <cellStyle name="Style 536" xfId="1708" xr:uid="{00000000-0005-0000-0000-0000B1060000}"/>
    <cellStyle name="Style 536 2" xfId="1709" xr:uid="{00000000-0005-0000-0000-0000B2060000}"/>
    <cellStyle name="Style 537" xfId="1710" xr:uid="{00000000-0005-0000-0000-0000B3060000}"/>
    <cellStyle name="Style 537 2" xfId="1711" xr:uid="{00000000-0005-0000-0000-0000B4060000}"/>
    <cellStyle name="Style 541" xfId="1712" xr:uid="{00000000-0005-0000-0000-0000B5060000}"/>
    <cellStyle name="Style 541 2" xfId="1713" xr:uid="{00000000-0005-0000-0000-0000B6060000}"/>
    <cellStyle name="Style 541 2 2" xfId="1714" xr:uid="{00000000-0005-0000-0000-0000B7060000}"/>
    <cellStyle name="Style 541 3" xfId="1715" xr:uid="{00000000-0005-0000-0000-0000B8060000}"/>
    <cellStyle name="Style 590" xfId="1716" xr:uid="{00000000-0005-0000-0000-0000B9060000}"/>
    <cellStyle name="Style 591" xfId="1717" xr:uid="{00000000-0005-0000-0000-0000BA060000}"/>
    <cellStyle name="Style 593" xfId="1718" xr:uid="{00000000-0005-0000-0000-0000BB060000}"/>
    <cellStyle name="Style 593 2" xfId="1719" xr:uid="{00000000-0005-0000-0000-0000BC060000}"/>
    <cellStyle name="Style 623" xfId="1720" xr:uid="{00000000-0005-0000-0000-0000BD060000}"/>
    <cellStyle name="Style 623 2" xfId="1721" xr:uid="{00000000-0005-0000-0000-0000BE060000}"/>
    <cellStyle name="Style 625" xfId="1722" xr:uid="{00000000-0005-0000-0000-0000BF060000}"/>
    <cellStyle name="Style 625 2" xfId="1723" xr:uid="{00000000-0005-0000-0000-0000C0060000}"/>
    <cellStyle name="Style 626" xfId="1724" xr:uid="{00000000-0005-0000-0000-0000C1060000}"/>
    <cellStyle name="Style 626 2" xfId="1725" xr:uid="{00000000-0005-0000-0000-0000C2060000}"/>
    <cellStyle name="Style 630" xfId="1726" xr:uid="{00000000-0005-0000-0000-0000C3060000}"/>
    <cellStyle name="Style 631" xfId="1727" xr:uid="{00000000-0005-0000-0000-0000C4060000}"/>
    <cellStyle name="Style 632" xfId="1728" xr:uid="{00000000-0005-0000-0000-0000C5060000}"/>
    <cellStyle name="Style 633" xfId="1729" xr:uid="{00000000-0005-0000-0000-0000C6060000}"/>
    <cellStyle name="Style 634" xfId="1730" xr:uid="{00000000-0005-0000-0000-0000C7060000}"/>
    <cellStyle name="Style 635" xfId="1731" xr:uid="{00000000-0005-0000-0000-0000C8060000}"/>
    <cellStyle name="Style 656" xfId="1732" xr:uid="{00000000-0005-0000-0000-0000C9060000}"/>
    <cellStyle name="Style 656 2" xfId="1733" xr:uid="{00000000-0005-0000-0000-0000CA060000}"/>
    <cellStyle name="Style 657" xfId="1734" xr:uid="{00000000-0005-0000-0000-0000CB060000}"/>
    <cellStyle name="Style 657 2" xfId="1735" xr:uid="{00000000-0005-0000-0000-0000CC060000}"/>
    <cellStyle name="Style 658" xfId="1736" xr:uid="{00000000-0005-0000-0000-0000CD060000}"/>
    <cellStyle name="Style 658 2" xfId="1737" xr:uid="{00000000-0005-0000-0000-0000CE060000}"/>
    <cellStyle name="Style 659" xfId="1738" xr:uid="{00000000-0005-0000-0000-0000CF060000}"/>
    <cellStyle name="Style 659 2" xfId="1739" xr:uid="{00000000-0005-0000-0000-0000D0060000}"/>
    <cellStyle name="Style 660" xfId="1740" xr:uid="{00000000-0005-0000-0000-0000D1060000}"/>
    <cellStyle name="Style 660 2" xfId="1741" xr:uid="{00000000-0005-0000-0000-0000D2060000}"/>
    <cellStyle name="Style 661" xfId="1742" xr:uid="{00000000-0005-0000-0000-0000D3060000}"/>
    <cellStyle name="Style 661 2" xfId="1743" xr:uid="{00000000-0005-0000-0000-0000D4060000}"/>
    <cellStyle name="Style 663" xfId="1744" xr:uid="{00000000-0005-0000-0000-0000D5060000}"/>
    <cellStyle name="Style 663 2" xfId="1745" xr:uid="{00000000-0005-0000-0000-0000D6060000}"/>
    <cellStyle name="Style 664" xfId="1746" xr:uid="{00000000-0005-0000-0000-0000D7060000}"/>
    <cellStyle name="Style 664 2" xfId="1747" xr:uid="{00000000-0005-0000-0000-0000D8060000}"/>
    <cellStyle name="Style 664 2 2" xfId="1748" xr:uid="{00000000-0005-0000-0000-0000D9060000}"/>
    <cellStyle name="Style 664 3" xfId="1749" xr:uid="{00000000-0005-0000-0000-0000DA060000}"/>
    <cellStyle name="Style 665" xfId="1750" xr:uid="{00000000-0005-0000-0000-0000DB060000}"/>
    <cellStyle name="Style 665 2" xfId="1751" xr:uid="{00000000-0005-0000-0000-0000DC060000}"/>
    <cellStyle name="Style 665 2 2" xfId="1752" xr:uid="{00000000-0005-0000-0000-0000DD060000}"/>
    <cellStyle name="Style 665 3" xfId="1753" xr:uid="{00000000-0005-0000-0000-0000DE060000}"/>
    <cellStyle name="Style 666" xfId="1754" xr:uid="{00000000-0005-0000-0000-0000DF060000}"/>
    <cellStyle name="Style 666 2" xfId="1755" xr:uid="{00000000-0005-0000-0000-0000E0060000}"/>
    <cellStyle name="Style 667" xfId="1756" xr:uid="{00000000-0005-0000-0000-0000E1060000}"/>
    <cellStyle name="Style 667 2" xfId="1757" xr:uid="{00000000-0005-0000-0000-0000E2060000}"/>
    <cellStyle name="Style 732" xfId="1758" xr:uid="{00000000-0005-0000-0000-0000E3060000}"/>
    <cellStyle name="Style 732 2" xfId="1759" xr:uid="{00000000-0005-0000-0000-0000E4060000}"/>
    <cellStyle name="Style 733" xfId="1760" xr:uid="{00000000-0005-0000-0000-0000E5060000}"/>
    <cellStyle name="Style 733 2" xfId="1761" xr:uid="{00000000-0005-0000-0000-0000E6060000}"/>
    <cellStyle name="Style 733 2 2" xfId="1762" xr:uid="{00000000-0005-0000-0000-0000E7060000}"/>
    <cellStyle name="Style 733 3" xfId="1763" xr:uid="{00000000-0005-0000-0000-0000E8060000}"/>
    <cellStyle name="Style 734" xfId="1764" xr:uid="{00000000-0005-0000-0000-0000E9060000}"/>
    <cellStyle name="Style 734 2" xfId="1765" xr:uid="{00000000-0005-0000-0000-0000EA060000}"/>
    <cellStyle name="Style 734 2 2" xfId="1766" xr:uid="{00000000-0005-0000-0000-0000EB060000}"/>
    <cellStyle name="Style 734 3" xfId="1767" xr:uid="{00000000-0005-0000-0000-0000EC060000}"/>
    <cellStyle name="Style 736" xfId="1768" xr:uid="{00000000-0005-0000-0000-0000ED060000}"/>
    <cellStyle name="Style 736 2" xfId="1769" xr:uid="{00000000-0005-0000-0000-0000EE060000}"/>
    <cellStyle name="Style 737" xfId="1770" xr:uid="{00000000-0005-0000-0000-0000EF060000}"/>
    <cellStyle name="Style 737 2" xfId="1771" xr:uid="{00000000-0005-0000-0000-0000F0060000}"/>
    <cellStyle name="Style 737 2 2" xfId="1772" xr:uid="{00000000-0005-0000-0000-0000F1060000}"/>
    <cellStyle name="Style 737 3" xfId="1773" xr:uid="{00000000-0005-0000-0000-0000F2060000}"/>
    <cellStyle name="Style 737 3 2" xfId="1774" xr:uid="{00000000-0005-0000-0000-0000F3060000}"/>
    <cellStyle name="Style 737 3 3" xfId="1775" xr:uid="{00000000-0005-0000-0000-0000F4060000}"/>
    <cellStyle name="Style 737 4" xfId="1776" xr:uid="{00000000-0005-0000-0000-0000F5060000}"/>
    <cellStyle name="Style 737 4 2" xfId="1777" xr:uid="{00000000-0005-0000-0000-0000F6060000}"/>
    <cellStyle name="Style 738" xfId="1778" xr:uid="{00000000-0005-0000-0000-0000F7060000}"/>
    <cellStyle name="Style 738 2" xfId="1779" xr:uid="{00000000-0005-0000-0000-0000F8060000}"/>
    <cellStyle name="Style 738 2 2" xfId="1780" xr:uid="{00000000-0005-0000-0000-0000F9060000}"/>
    <cellStyle name="Style 738 3" xfId="1781" xr:uid="{00000000-0005-0000-0000-0000FA060000}"/>
    <cellStyle name="Style 738 3 2" xfId="1782" xr:uid="{00000000-0005-0000-0000-0000FB060000}"/>
    <cellStyle name="Style 738 3 3" xfId="1783" xr:uid="{00000000-0005-0000-0000-0000FC060000}"/>
    <cellStyle name="Style 738 4" xfId="1784" xr:uid="{00000000-0005-0000-0000-0000FD060000}"/>
    <cellStyle name="Style 738 4 2" xfId="1785" xr:uid="{00000000-0005-0000-0000-0000FE060000}"/>
    <cellStyle name="STYLE1" xfId="1786" xr:uid="{00000000-0005-0000-0000-0000FF060000}"/>
    <cellStyle name="STYLE1 - Style1" xfId="1787" xr:uid="{00000000-0005-0000-0000-000000070000}"/>
    <cellStyle name="STYLE2 - Style2" xfId="1788" xr:uid="{00000000-0005-0000-0000-000001070000}"/>
    <cellStyle name="STYLE3 - Style3" xfId="1789" xr:uid="{00000000-0005-0000-0000-000002070000}"/>
    <cellStyle name="STYLE4 - Style4" xfId="1790" xr:uid="{00000000-0005-0000-0000-000003070000}"/>
    <cellStyle name="STYLE5" xfId="1791" xr:uid="{00000000-0005-0000-0000-000004070000}"/>
    <cellStyle name="Subhead" xfId="1792" xr:uid="{00000000-0005-0000-0000-000005070000}"/>
    <cellStyle name="Subheader" xfId="1793" xr:uid="{00000000-0005-0000-0000-000006070000}"/>
    <cellStyle name="Sublease_Available" xfId="1794" xr:uid="{00000000-0005-0000-0000-000007070000}"/>
    <cellStyle name="subtitle" xfId="1795" xr:uid="{00000000-0005-0000-0000-000008070000}"/>
    <cellStyle name="Subtitle - No ScotchRule" xfId="1796" xr:uid="{00000000-0005-0000-0000-000009070000}"/>
    <cellStyle name="SubTitle 2" xfId="1797" xr:uid="{00000000-0005-0000-0000-00000A070000}"/>
    <cellStyle name="Subtitle 3" xfId="1798" xr:uid="{00000000-0005-0000-0000-00000B070000}"/>
    <cellStyle name="Subtotal" xfId="1799" xr:uid="{00000000-0005-0000-0000-00000C070000}"/>
    <cellStyle name="Subtotal 2" xfId="1800" xr:uid="{00000000-0005-0000-0000-00000D070000}"/>
    <cellStyle name="Subtotal 2 2" xfId="1801" xr:uid="{00000000-0005-0000-0000-00000E070000}"/>
    <cellStyle name="Subtotal 3" xfId="1802" xr:uid="{00000000-0005-0000-0000-00000F070000}"/>
    <cellStyle name="summary" xfId="1803" xr:uid="{00000000-0005-0000-0000-000010070000}"/>
    <cellStyle name="syear" xfId="1804" xr:uid="{00000000-0005-0000-0000-000011070000}"/>
    <cellStyle name="T" xfId="1805" xr:uid="{00000000-0005-0000-0000-000012070000}"/>
    <cellStyle name="t 2" xfId="1806" xr:uid="{00000000-0005-0000-0000-000013070000}"/>
    <cellStyle name="t_06 26 07 - Preferred Design" xfId="1807" xr:uid="{00000000-0005-0000-0000-000014070000}"/>
    <cellStyle name="T_1544 2nd Ave" xfId="1808" xr:uid="{00000000-0005-0000-0000-000015070000}"/>
    <cellStyle name="t_Analysis of Land Basis 3.28.2008" xfId="1809" xr:uid="{00000000-0005-0000-0000-000016070000}"/>
    <cellStyle name="t_Drake Hotel.Office910M.v6" xfId="1810" xr:uid="{00000000-0005-0000-0000-000017070000}"/>
    <cellStyle name="t_Drake Hotel.v20" xfId="1811" xr:uid="{00000000-0005-0000-0000-000018070000}"/>
    <cellStyle name="t_Drake Hotel.v20.condo" xfId="1812" xr:uid="{00000000-0005-0000-0000-000019070000}"/>
    <cellStyle name="t_Drake.MULTI.Related.contrib" xfId="1813" xr:uid="{00000000-0005-0000-0000-000023070000}"/>
    <cellStyle name="t_Drake-6StarHotel v15.Alt2Option3.CHO" xfId="1814" xr:uid="{00000000-0005-0000-0000-00001A070000}"/>
    <cellStyle name="t_Drake-6StarHotel.NORD&amp;CONDO" xfId="1815" xr:uid="{00000000-0005-0000-0000-00001B070000}"/>
    <cellStyle name="t_Drake-6StarHotel.NORD&amp;CONDO.v11" xfId="1816" xr:uid="{00000000-0005-0000-0000-00001C070000}"/>
    <cellStyle name="t_Drake-6StarHotel.NORD&amp;CONDO.v9" xfId="1817" xr:uid="{00000000-0005-0000-0000-00001D070000}"/>
    <cellStyle name="t_Drake-Capella v11.125key" xfId="1818" xr:uid="{00000000-0005-0000-0000-00001E070000}"/>
    <cellStyle name="t_Drake-Capella v14.125key" xfId="1819" xr:uid="{00000000-0005-0000-0000-00001F070000}"/>
    <cellStyle name="t_Drake-Capella v16.125key" xfId="1820" xr:uid="{00000000-0005-0000-0000-000020070000}"/>
    <cellStyle name="t_Drake-Capella v8.125key" xfId="1821" xr:uid="{00000000-0005-0000-0000-000021070000}"/>
    <cellStyle name="t_Drake-Capella v9.125key" xfId="1822" xr:uid="{00000000-0005-0000-0000-000022070000}"/>
    <cellStyle name="T_Excel Basics Answer Key (2) 9 6 08 JT" xfId="1823" xr:uid="{00000000-0005-0000-0000-000024070000}"/>
    <cellStyle name="T_Excel Basics Answer Key_9 22 08" xfId="1824" xr:uid="{00000000-0005-0000-0000-000025070000}"/>
    <cellStyle name="T_Excel_Basics_Answer_Key__2__9_6_08_JT" xfId="1825" xr:uid="{00000000-0005-0000-0000-000026070000}"/>
    <cellStyle name="T_Excel_Basics_Answer_Key__2__9_6_08_JT_Land Analysis 2-15-11" xfId="1826" xr:uid="{00000000-0005-0000-0000-000027070000}"/>
    <cellStyle name="t_Processed 1  Transbay Mixed Use Condo Proforma June 07 IC promote" xfId="1827" xr:uid="{00000000-0005-0000-0000-000028070000}"/>
    <cellStyle name="t_Updated trades and ground lease 06 20 07" xfId="1828" xr:uid="{00000000-0005-0000-0000-000029070000}"/>
    <cellStyle name="Table Col Head" xfId="1829" xr:uid="{00000000-0005-0000-0000-00002A070000}"/>
    <cellStyle name="Table Head" xfId="1830" xr:uid="{00000000-0005-0000-0000-00002B070000}"/>
    <cellStyle name="Table Head Aligned" xfId="1831" xr:uid="{00000000-0005-0000-0000-00002C070000}"/>
    <cellStyle name="Table Head Aligned 2" xfId="1832" xr:uid="{00000000-0005-0000-0000-00002D070000}"/>
    <cellStyle name="Table Head Aligned 2 2" xfId="1833" xr:uid="{00000000-0005-0000-0000-00002E070000}"/>
    <cellStyle name="Table Head Aligned 2 3" xfId="1834" xr:uid="{00000000-0005-0000-0000-00002F070000}"/>
    <cellStyle name="Table Head Aligned 2 4" xfId="1835" xr:uid="{00000000-0005-0000-0000-000030070000}"/>
    <cellStyle name="Table Head Aligned 3" xfId="1836" xr:uid="{00000000-0005-0000-0000-000031070000}"/>
    <cellStyle name="Table Head Blue" xfId="1837" xr:uid="{00000000-0005-0000-0000-000032070000}"/>
    <cellStyle name="Table Head Green" xfId="1838" xr:uid="{00000000-0005-0000-0000-000033070000}"/>
    <cellStyle name="Table Head Green 2" xfId="1839" xr:uid="{00000000-0005-0000-0000-000034070000}"/>
    <cellStyle name="Table Head Green 2 2" xfId="1840" xr:uid="{00000000-0005-0000-0000-000035070000}"/>
    <cellStyle name="Table Head Green 2 3" xfId="1841" xr:uid="{00000000-0005-0000-0000-000036070000}"/>
    <cellStyle name="Table Head Green 2 4" xfId="1842" xr:uid="{00000000-0005-0000-0000-000037070000}"/>
    <cellStyle name="Table Head Green 3" xfId="1843" xr:uid="{00000000-0005-0000-0000-000038070000}"/>
    <cellStyle name="Table Heading" xfId="1844" xr:uid="{00000000-0005-0000-0000-000039070000}"/>
    <cellStyle name="Table Label" xfId="1845" xr:uid="{00000000-0005-0000-0000-00003A070000}"/>
    <cellStyle name="Table Label 2" xfId="1846" xr:uid="{00000000-0005-0000-0000-00003B070000}"/>
    <cellStyle name="Table Sub Head" xfId="1847" xr:uid="{00000000-0005-0000-0000-00003C070000}"/>
    <cellStyle name="Table Title" xfId="1848" xr:uid="{00000000-0005-0000-0000-00003D070000}"/>
    <cellStyle name="Table Units" xfId="1849" xr:uid="{00000000-0005-0000-0000-00003E070000}"/>
    <cellStyle name="Table Units 2" xfId="1850" xr:uid="{00000000-0005-0000-0000-00003F070000}"/>
    <cellStyle name="Table_Header" xfId="1851" xr:uid="{00000000-0005-0000-0000-000040070000}"/>
    <cellStyle name="TableBody_sbcpac" xfId="1852" xr:uid="{00000000-0005-0000-0000-000041070000}"/>
    <cellStyle name="tair treads," xfId="1853" xr:uid="{00000000-0005-0000-0000-000042070000}"/>
    <cellStyle name="tcn" xfId="1854" xr:uid="{00000000-0005-0000-0000-000043070000}"/>
    <cellStyle name="Tech10" xfId="1855" xr:uid="{00000000-0005-0000-0000-000044070000}"/>
    <cellStyle name="Tenants" xfId="1856" xr:uid="{00000000-0005-0000-0000-000045070000}"/>
    <cellStyle name="Term" xfId="1857" xr:uid="{00000000-0005-0000-0000-000046070000}"/>
    <cellStyle name="Test" xfId="1858" xr:uid="{00000000-0005-0000-0000-000047070000}"/>
    <cellStyle name="test a style" xfId="1859" xr:uid="{00000000-0005-0000-0000-000048070000}"/>
    <cellStyle name="test a style 2" xfId="1860" xr:uid="{00000000-0005-0000-0000-000049070000}"/>
    <cellStyle name="test a style 2 2" xfId="1861" xr:uid="{00000000-0005-0000-0000-00004A070000}"/>
    <cellStyle name="test a style 2 3" xfId="1862" xr:uid="{00000000-0005-0000-0000-00004B070000}"/>
    <cellStyle name="test a style 2 4" xfId="1863" xr:uid="{00000000-0005-0000-0000-00004C070000}"/>
    <cellStyle name="test a style 3" xfId="1864" xr:uid="{00000000-0005-0000-0000-00004D070000}"/>
    <cellStyle name="Test_06 26 07 - Preferred Design" xfId="1865" xr:uid="{00000000-0005-0000-0000-00004E070000}"/>
    <cellStyle name="Text" xfId="1866" xr:uid="{00000000-0005-0000-0000-00004F070000}"/>
    <cellStyle name="Text 1" xfId="1867" xr:uid="{00000000-0005-0000-0000-000050070000}"/>
    <cellStyle name="Text 2" xfId="1868" xr:uid="{00000000-0005-0000-0000-000051070000}"/>
    <cellStyle name="Text 3" xfId="1869" xr:uid="{00000000-0005-0000-0000-000052070000}"/>
    <cellStyle name="text cells" xfId="1870" xr:uid="{00000000-0005-0000-0000-000053070000}"/>
    <cellStyle name="Text Head 1" xfId="1871" xr:uid="{00000000-0005-0000-0000-000054070000}"/>
    <cellStyle name="Text Indent A" xfId="1872" xr:uid="{00000000-0005-0000-0000-000055070000}"/>
    <cellStyle name="Text Indent B" xfId="1873" xr:uid="{00000000-0005-0000-0000-000056070000}"/>
    <cellStyle name="Text Indent B 2" xfId="1874" xr:uid="{00000000-0005-0000-0000-000057070000}"/>
    <cellStyle name="Text Indent C" xfId="1875" xr:uid="{00000000-0005-0000-0000-000058070000}"/>
    <cellStyle name="Text Indent C 2" xfId="1876" xr:uid="{00000000-0005-0000-0000-000059070000}"/>
    <cellStyle name="Text Indent C 2 2" xfId="1877" xr:uid="{00000000-0005-0000-0000-00005A070000}"/>
    <cellStyle name="Text_06 26 07 - Preferred Design" xfId="1878" xr:uid="{00000000-0005-0000-0000-00005B070000}"/>
    <cellStyle name="text2" xfId="1879" xr:uid="{00000000-0005-0000-0000-00005C070000}"/>
    <cellStyle name="Tickmark" xfId="1880" xr:uid="{00000000-0005-0000-0000-00005D070000}"/>
    <cellStyle name="Time" xfId="1881" xr:uid="{00000000-0005-0000-0000-00005E070000}"/>
    <cellStyle name="Time 2" xfId="1882" xr:uid="{00000000-0005-0000-0000-00005F070000}"/>
    <cellStyle name="Times [1]_FW_K Bank Model-final - CIBC MODS" xfId="1883" xr:uid="{00000000-0005-0000-0000-000060070000}"/>
    <cellStyle name="Times [2]" xfId="1884" xr:uid="{00000000-0005-0000-0000-000061070000}"/>
    <cellStyle name="Times 10" xfId="1885" xr:uid="{00000000-0005-0000-0000-000062070000}"/>
    <cellStyle name="Times 12" xfId="1886" xr:uid="{00000000-0005-0000-0000-000063070000}"/>
    <cellStyle name="Times New Roman" xfId="1887" xr:uid="{00000000-0005-0000-0000-000064070000}"/>
    <cellStyle name="Title - No ScotchRule" xfId="1888" xr:uid="{00000000-0005-0000-0000-000065070000}"/>
    <cellStyle name="Title - Underline" xfId="1889" xr:uid="{00000000-0005-0000-0000-000066070000}"/>
    <cellStyle name="title 2" xfId="1890" xr:uid="{00000000-0005-0000-0000-000067070000}"/>
    <cellStyle name="Title1" xfId="1891" xr:uid="{00000000-0005-0000-0000-000068070000}"/>
    <cellStyle name="title1 2" xfId="1892" xr:uid="{00000000-0005-0000-0000-000069070000}"/>
    <cellStyle name="title2" xfId="1893" xr:uid="{00000000-0005-0000-0000-00006A070000}"/>
    <cellStyle name="Title8" xfId="1894" xr:uid="{00000000-0005-0000-0000-00006B070000}"/>
    <cellStyle name="TitleOther" xfId="1895" xr:uid="{00000000-0005-0000-0000-00006C070000}"/>
    <cellStyle name="Titles - Col. Headings" xfId="1896" xr:uid="{00000000-0005-0000-0000-00006D070000}"/>
    <cellStyle name="tn" xfId="1897" xr:uid="{00000000-0005-0000-0000-00006E070000}"/>
    <cellStyle name="Top and Bottom Border" xfId="1898" xr:uid="{00000000-0005-0000-0000-00006F070000}"/>
    <cellStyle name="Top and Bottom Border 2" xfId="1899" xr:uid="{00000000-0005-0000-0000-000070070000}"/>
    <cellStyle name="Top Edge" xfId="1900" xr:uid="{00000000-0005-0000-0000-000071070000}"/>
    <cellStyle name="Top Line" xfId="1901" xr:uid="{00000000-0005-0000-0000-000072070000}"/>
    <cellStyle name="Total 2" xfId="1902" xr:uid="{00000000-0005-0000-0000-000073070000}"/>
    <cellStyle name="Totals" xfId="1903" xr:uid="{00000000-0005-0000-0000-000074070000}"/>
    <cellStyle name="TotShade" xfId="1904" xr:uid="{00000000-0005-0000-0000-000075070000}"/>
    <cellStyle name="TotShade 2" xfId="1905" xr:uid="{00000000-0005-0000-0000-000076070000}"/>
    <cellStyle name="ubordinated Debt" xfId="1906" xr:uid="{00000000-0005-0000-0000-000077070000}"/>
    <cellStyle name="underline" xfId="1907" xr:uid="{00000000-0005-0000-0000-000078070000}"/>
    <cellStyle name="underline 1 decimal" xfId="1908" xr:uid="{00000000-0005-0000-0000-000079070000}"/>
    <cellStyle name="underline flush left" xfId="1909" xr:uid="{00000000-0005-0000-0000-00007A070000}"/>
    <cellStyle name="Underline_Double" xfId="1910" xr:uid="{00000000-0005-0000-0000-00007B070000}"/>
    <cellStyle name="Underscore" xfId="1911" xr:uid="{00000000-0005-0000-0000-00007C070000}"/>
    <cellStyle name="Underscore 2" xfId="1912" xr:uid="{00000000-0005-0000-0000-00007D070000}"/>
    <cellStyle name="Units" xfId="1913" xr:uid="{00000000-0005-0000-0000-00007E070000}"/>
    <cellStyle name="Unprot" xfId="1914" xr:uid="{00000000-0005-0000-0000-00007F070000}"/>
    <cellStyle name="Unprot$" xfId="1915" xr:uid="{00000000-0005-0000-0000-000080070000}"/>
    <cellStyle name="Unprotect" xfId="1916" xr:uid="{00000000-0005-0000-0000-000081070000}"/>
    <cellStyle name="Unprotected" xfId="1917" xr:uid="{00000000-0005-0000-0000-000082070000}"/>
    <cellStyle name="Valuta [0]_laroux" xfId="1918" xr:uid="{00000000-0005-0000-0000-000083070000}"/>
    <cellStyle name="Valuta_laroux" xfId="1919" xr:uid="{00000000-0005-0000-0000-000084070000}"/>
    <cellStyle name="Währung [0]_2001 K" xfId="1920" xr:uid="{00000000-0005-0000-0000-000085070000}"/>
    <cellStyle name="Währung_2001 K" xfId="1921" xr:uid="{00000000-0005-0000-0000-000086070000}"/>
    <cellStyle name="Warning Text 2" xfId="1922" xr:uid="{00000000-0005-0000-0000-000087070000}"/>
    <cellStyle name="WingDing" xfId="1923" xr:uid="{00000000-0005-0000-0000-000088070000}"/>
    <cellStyle name="WingDing 2" xfId="1924" xr:uid="{00000000-0005-0000-0000-000089070000}"/>
    <cellStyle name="WP" xfId="1925" xr:uid="{00000000-0005-0000-0000-00008A070000}"/>
    <cellStyle name="X" xfId="1926" xr:uid="{00000000-0005-0000-0000-00008B070000}"/>
    <cellStyle name="X - None" xfId="1927" xr:uid="{00000000-0005-0000-0000-00008C070000}"/>
    <cellStyle name="X - None 2" xfId="1928" xr:uid="{00000000-0005-0000-0000-00008D070000}"/>
    <cellStyle name="X_Mary911_star0428" xfId="1929" xr:uid="{00000000-0005-0000-0000-00008E070000}"/>
    <cellStyle name="X_Mary911_star0428 2" xfId="1930" xr:uid="{00000000-0005-0000-0000-00008F070000}"/>
    <cellStyle name="year" xfId="1931" xr:uid="{00000000-0005-0000-0000-000090070000}"/>
    <cellStyle name="year 2" xfId="1932" xr:uid="{00000000-0005-0000-0000-000091070000}"/>
    <cellStyle name="year 2 2" xfId="1933" xr:uid="{00000000-0005-0000-0000-000092070000}"/>
    <cellStyle name="year 2 3" xfId="1934" xr:uid="{00000000-0005-0000-0000-000093070000}"/>
    <cellStyle name="year 2 4" xfId="1935" xr:uid="{00000000-0005-0000-0000-000094070000}"/>
    <cellStyle name="year 3" xfId="1936" xr:uid="{00000000-0005-0000-0000-000095070000}"/>
    <cellStyle name="yellow" xfId="1937" xr:uid="{00000000-0005-0000-0000-000096070000}"/>
    <cellStyle name="Yen" xfId="1938" xr:uid="{00000000-0005-0000-0000-000097070000}"/>
    <cellStyle name="Yen 2" xfId="1939" xr:uid="{00000000-0005-0000-0000-000098070000}"/>
    <cellStyle name="Zaph Call 11pt" xfId="1940" xr:uid="{00000000-0005-0000-0000-000099070000}"/>
  </cellStyles>
  <dxfs count="0"/>
  <tableStyles count="0" defaultTableStyle="TableStyleMedium2" defaultPivotStyle="PivotStyleLight16"/>
  <colors>
    <mruColors>
      <color rgb="FFFFF8D0"/>
      <color rgb="FF24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bencivengo\Downloads\Multifamily%20Acquisition%20Models\Model%2012.0%201611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terfall - W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70"/>
  <sheetViews>
    <sheetView showGridLines="0" tabSelected="1" zoomScale="90" zoomScaleNormal="90" workbookViewId="0">
      <selection activeCell="B14" sqref="B14"/>
    </sheetView>
  </sheetViews>
  <sheetFormatPr defaultColWidth="11.5546875" defaultRowHeight="14.4"/>
  <cols>
    <col min="2" max="2" width="30.6640625" customWidth="1"/>
    <col min="3" max="3" width="16" customWidth="1"/>
    <col min="4" max="4" width="7" customWidth="1"/>
    <col min="5" max="5" width="17.5546875" customWidth="1"/>
    <col min="6" max="6" width="14.33203125" customWidth="1"/>
    <col min="7" max="7" width="21.44140625" customWidth="1"/>
    <col min="8" max="8" width="14.44140625" customWidth="1"/>
    <col min="9" max="9" width="15.33203125" customWidth="1"/>
    <col min="10" max="10" width="17.33203125" customWidth="1"/>
    <col min="11" max="15" width="13.109375" customWidth="1"/>
  </cols>
  <sheetData>
    <row r="2" spans="2:15" ht="18">
      <c r="B2" s="38" t="s">
        <v>37</v>
      </c>
      <c r="C2" s="44" t="s">
        <v>34</v>
      </c>
      <c r="D2" s="44"/>
    </row>
    <row r="4" spans="2:15">
      <c r="B4" s="1" t="s">
        <v>4</v>
      </c>
      <c r="C4" s="1"/>
      <c r="D4" s="1"/>
    </row>
    <row r="5" spans="2:15">
      <c r="B5" s="11"/>
      <c r="C5" s="11"/>
      <c r="D5" s="11"/>
      <c r="E5" s="11" t="s">
        <v>7</v>
      </c>
      <c r="F5" s="11" t="s">
        <v>3</v>
      </c>
      <c r="G5" s="11"/>
      <c r="H5" s="11" t="s">
        <v>11</v>
      </c>
      <c r="I5" s="11" t="s">
        <v>12</v>
      </c>
      <c r="J5" s="11" t="s">
        <v>41</v>
      </c>
    </row>
    <row r="6" spans="2:15">
      <c r="B6" s="5" t="s">
        <v>5</v>
      </c>
      <c r="C6" s="8"/>
      <c r="D6" s="8"/>
      <c r="E6" s="41">
        <v>0.1</v>
      </c>
      <c r="F6" s="8"/>
      <c r="G6" s="45" t="s">
        <v>8</v>
      </c>
      <c r="H6" s="41">
        <v>0.1</v>
      </c>
      <c r="I6" s="23">
        <f>1-H6</f>
        <v>0.9</v>
      </c>
      <c r="J6" s="48">
        <v>0.08</v>
      </c>
    </row>
    <row r="7" spans="2:15">
      <c r="B7" s="6" t="s">
        <v>6</v>
      </c>
      <c r="C7" s="2"/>
      <c r="D7" s="2"/>
      <c r="E7" s="3">
        <f>1-E6</f>
        <v>0.9</v>
      </c>
      <c r="F7" s="2"/>
      <c r="G7" s="2" t="s">
        <v>39</v>
      </c>
      <c r="H7" s="42">
        <v>0.25</v>
      </c>
      <c r="I7" s="3">
        <f>1-H7</f>
        <v>0.75</v>
      </c>
      <c r="J7" s="49">
        <v>0.12</v>
      </c>
    </row>
    <row r="8" spans="2:15">
      <c r="B8" s="12" t="s">
        <v>38</v>
      </c>
      <c r="C8" s="9"/>
      <c r="D8" s="9"/>
      <c r="E8" s="22">
        <f>SUM(E6:E7)</f>
        <v>1</v>
      </c>
      <c r="F8" s="9"/>
      <c r="G8" s="9" t="s">
        <v>40</v>
      </c>
      <c r="H8" s="43">
        <v>0.4</v>
      </c>
      <c r="I8" s="22">
        <f>1-H8</f>
        <v>0.6</v>
      </c>
      <c r="J8" s="39"/>
    </row>
    <row r="11" spans="2:15">
      <c r="B11" s="1" t="s">
        <v>13</v>
      </c>
      <c r="E11" s="37">
        <f ca="1">EOMONTH(TODAY(),0)</f>
        <v>45838</v>
      </c>
      <c r="F11" s="37">
        <f ca="1">EOMONTH(E11,12)</f>
        <v>46203</v>
      </c>
      <c r="G11" s="37">
        <f t="shared" ref="G11:O11" ca="1" si="0">EOMONTH(F11,12)</f>
        <v>46568</v>
      </c>
      <c r="H11" s="37">
        <f t="shared" ca="1" si="0"/>
        <v>46934</v>
      </c>
      <c r="I11" s="37">
        <f t="shared" ca="1" si="0"/>
        <v>47299</v>
      </c>
      <c r="J11" s="37">
        <f t="shared" ca="1" si="0"/>
        <v>47664</v>
      </c>
      <c r="K11" s="37">
        <f t="shared" ca="1" si="0"/>
        <v>48029</v>
      </c>
      <c r="L11" s="37">
        <f t="shared" ca="1" si="0"/>
        <v>48395</v>
      </c>
      <c r="M11" s="37">
        <f ca="1">EOMONTH(L11,12)</f>
        <v>48760</v>
      </c>
      <c r="N11" s="37">
        <f t="shared" ca="1" si="0"/>
        <v>49125</v>
      </c>
      <c r="O11" s="37">
        <f t="shared" ca="1" si="0"/>
        <v>49490</v>
      </c>
    </row>
    <row r="13" spans="2:15" ht="45" customHeight="1">
      <c r="C13" s="1"/>
      <c r="D13" s="1"/>
      <c r="E13" s="47" t="s">
        <v>36</v>
      </c>
      <c r="F13" s="13">
        <v>1</v>
      </c>
      <c r="G13" s="13">
        <v>2</v>
      </c>
      <c r="H13" s="13">
        <v>3</v>
      </c>
      <c r="I13" s="13">
        <v>4</v>
      </c>
      <c r="J13" s="13">
        <v>5</v>
      </c>
      <c r="K13" s="13">
        <v>6</v>
      </c>
      <c r="L13" s="13">
        <v>7</v>
      </c>
      <c r="M13" s="13">
        <v>8</v>
      </c>
      <c r="N13" s="13">
        <v>9</v>
      </c>
      <c r="O13" s="13">
        <v>10</v>
      </c>
    </row>
    <row r="14" spans="2:15">
      <c r="B14" s="46" t="s">
        <v>35</v>
      </c>
      <c r="C14" s="8"/>
      <c r="D14" s="8"/>
      <c r="E14" s="40">
        <v>-1000000</v>
      </c>
      <c r="F14" s="40">
        <v>200000</v>
      </c>
      <c r="G14" s="40">
        <v>200000</v>
      </c>
      <c r="H14" s="40">
        <v>200000</v>
      </c>
      <c r="I14" s="40">
        <v>200000</v>
      </c>
      <c r="J14" s="40">
        <v>200000</v>
      </c>
      <c r="K14" s="40">
        <v>200000</v>
      </c>
      <c r="L14" s="40">
        <v>200000</v>
      </c>
      <c r="M14" s="40">
        <v>200000</v>
      </c>
      <c r="N14" s="40">
        <v>200000</v>
      </c>
      <c r="O14" s="40">
        <v>5000000</v>
      </c>
    </row>
    <row r="15" spans="2:15">
      <c r="B15" s="6" t="s">
        <v>42</v>
      </c>
      <c r="C15" s="10">
        <f ca="1">XIRR(E14:O14,E11:O11)</f>
        <v>0.29234701991081236</v>
      </c>
      <c r="D15" s="1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2:15">
      <c r="B16" s="12" t="s">
        <v>43</v>
      </c>
      <c r="C16" s="36">
        <f>SUMIF(E14:O14,"&gt;0")/-SUMIF(E14:O14,"&lt;0")</f>
        <v>6.8</v>
      </c>
      <c r="D16" s="36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9" spans="2:15">
      <c r="B19" s="11" t="s">
        <v>14</v>
      </c>
      <c r="C19" s="25"/>
      <c r="D19" s="25"/>
      <c r="E19" s="25"/>
      <c r="F19" s="26">
        <f>F13</f>
        <v>1</v>
      </c>
      <c r="G19" s="26">
        <f t="shared" ref="G19:I19" si="1">G13</f>
        <v>2</v>
      </c>
      <c r="H19" s="26">
        <f t="shared" si="1"/>
        <v>3</v>
      </c>
      <c r="I19" s="26">
        <f t="shared" si="1"/>
        <v>4</v>
      </c>
      <c r="J19" s="26">
        <f t="shared" ref="J19:O19" si="2">J13</f>
        <v>5</v>
      </c>
      <c r="K19" s="26">
        <f t="shared" si="2"/>
        <v>6</v>
      </c>
      <c r="L19" s="26">
        <f t="shared" si="2"/>
        <v>7</v>
      </c>
      <c r="M19" s="26">
        <f t="shared" si="2"/>
        <v>8</v>
      </c>
      <c r="N19" s="26">
        <f t="shared" si="2"/>
        <v>9</v>
      </c>
      <c r="O19" s="26">
        <f t="shared" si="2"/>
        <v>10</v>
      </c>
    </row>
    <row r="20" spans="2:15" ht="10.050000000000001" customHeight="1">
      <c r="B20" s="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2:15">
      <c r="B21" s="6" t="s">
        <v>15</v>
      </c>
      <c r="C21" s="2"/>
      <c r="D21" s="2"/>
      <c r="E21" s="7">
        <f>D25</f>
        <v>0</v>
      </c>
      <c r="F21" s="7">
        <f t="shared" ref="F21:I21" si="3">E25</f>
        <v>900000</v>
      </c>
      <c r="G21" s="7">
        <f t="shared" si="3"/>
        <v>792000</v>
      </c>
      <c r="H21" s="7">
        <f t="shared" si="3"/>
        <v>675360</v>
      </c>
      <c r="I21" s="7">
        <f t="shared" si="3"/>
        <v>549388.80000000005</v>
      </c>
      <c r="J21" s="7">
        <f t="shared" ref="J21" si="4">I25</f>
        <v>413339.9040000001</v>
      </c>
      <c r="K21" s="7">
        <f t="shared" ref="K21" si="5">J25</f>
        <v>266407.09632000013</v>
      </c>
      <c r="L21" s="7">
        <f t="shared" ref="L21" si="6">K25</f>
        <v>107719.66402560013</v>
      </c>
      <c r="M21" s="7">
        <f t="shared" ref="M21" si="7">L25</f>
        <v>0</v>
      </c>
      <c r="N21" s="7">
        <f t="shared" ref="N21:O21" si="8">M25</f>
        <v>0</v>
      </c>
      <c r="O21" s="7">
        <f t="shared" si="8"/>
        <v>0</v>
      </c>
    </row>
    <row r="22" spans="2:15">
      <c r="B22" s="6" t="s">
        <v>16</v>
      </c>
      <c r="C22" s="3">
        <f>J6</f>
        <v>0.08</v>
      </c>
      <c r="D22" s="3"/>
      <c r="E22" s="7">
        <f>E21*$C$22</f>
        <v>0</v>
      </c>
      <c r="F22" s="7">
        <f t="shared" ref="F22:I22" si="9">F21*$C$22</f>
        <v>72000</v>
      </c>
      <c r="G22" s="7">
        <f t="shared" si="9"/>
        <v>63360</v>
      </c>
      <c r="H22" s="7">
        <f t="shared" si="9"/>
        <v>54028.800000000003</v>
      </c>
      <c r="I22" s="7">
        <f t="shared" si="9"/>
        <v>43951.104000000007</v>
      </c>
      <c r="J22" s="7">
        <f t="shared" ref="J22:O22" si="10">J21*$C$22</f>
        <v>33067.192320000009</v>
      </c>
      <c r="K22" s="7">
        <f t="shared" si="10"/>
        <v>21312.56770560001</v>
      </c>
      <c r="L22" s="7">
        <f t="shared" si="10"/>
        <v>8617.5731220480102</v>
      </c>
      <c r="M22" s="7">
        <f t="shared" si="10"/>
        <v>0</v>
      </c>
      <c r="N22" s="7">
        <f t="shared" si="10"/>
        <v>0</v>
      </c>
      <c r="O22" s="7">
        <f t="shared" si="10"/>
        <v>0</v>
      </c>
    </row>
    <row r="23" spans="2:15">
      <c r="B23" s="6" t="s">
        <v>17</v>
      </c>
      <c r="C23" s="3">
        <f>E7</f>
        <v>0.9</v>
      </c>
      <c r="D23" s="3"/>
      <c r="E23" s="7">
        <f>-MIN(E14,0)*$C$23</f>
        <v>900000</v>
      </c>
      <c r="F23" s="7">
        <f t="shared" ref="F23:I23" si="11">-MIN(F14,0)*$C$23</f>
        <v>0</v>
      </c>
      <c r="G23" s="7">
        <f t="shared" si="11"/>
        <v>0</v>
      </c>
      <c r="H23" s="7">
        <f t="shared" si="11"/>
        <v>0</v>
      </c>
      <c r="I23" s="7">
        <f t="shared" si="11"/>
        <v>0</v>
      </c>
      <c r="J23" s="7">
        <f t="shared" ref="J23:O23" si="12">-MIN(J14,0)*$C$23</f>
        <v>0</v>
      </c>
      <c r="K23" s="7">
        <f t="shared" si="12"/>
        <v>0</v>
      </c>
      <c r="L23" s="7">
        <f t="shared" si="12"/>
        <v>0</v>
      </c>
      <c r="M23" s="7">
        <f t="shared" si="12"/>
        <v>0</v>
      </c>
      <c r="N23" s="7">
        <f t="shared" si="12"/>
        <v>0</v>
      </c>
      <c r="O23" s="7">
        <f t="shared" si="12"/>
        <v>0</v>
      </c>
    </row>
    <row r="24" spans="2:15">
      <c r="B24" s="6" t="s">
        <v>27</v>
      </c>
      <c r="C24" s="3">
        <f>I6</f>
        <v>0.9</v>
      </c>
      <c r="D24" s="28"/>
      <c r="E24" s="7">
        <f>MIN(MAX(E14,0)*$C$24,E21+E22)</f>
        <v>0</v>
      </c>
      <c r="F24" s="7">
        <f t="shared" ref="F24:I24" si="13">MIN(MAX(F14,0)*$C$24,F21+F22)</f>
        <v>180000</v>
      </c>
      <c r="G24" s="7">
        <f t="shared" si="13"/>
        <v>180000</v>
      </c>
      <c r="H24" s="7">
        <f>MIN(MAX(H14,0)*$C$24,H21+H22)</f>
        <v>180000</v>
      </c>
      <c r="I24" s="7">
        <f t="shared" si="13"/>
        <v>180000</v>
      </c>
      <c r="J24" s="7">
        <f t="shared" ref="J24:O24" si="14">MIN(MAX(J14,0)*$C$24,J21+J22)</f>
        <v>180000</v>
      </c>
      <c r="K24" s="7">
        <f t="shared" si="14"/>
        <v>180000</v>
      </c>
      <c r="L24" s="7">
        <f t="shared" si="14"/>
        <v>116337.23714764813</v>
      </c>
      <c r="M24" s="7">
        <f t="shared" si="14"/>
        <v>0</v>
      </c>
      <c r="N24" s="7">
        <f t="shared" si="14"/>
        <v>0</v>
      </c>
      <c r="O24" s="7">
        <f t="shared" si="14"/>
        <v>0</v>
      </c>
    </row>
    <row r="25" spans="2:15">
      <c r="B25" s="6" t="s">
        <v>19</v>
      </c>
      <c r="C25" s="2"/>
      <c r="D25" s="32"/>
      <c r="E25" s="7">
        <f>E21+E22+E23-E24</f>
        <v>900000</v>
      </c>
      <c r="F25" s="7">
        <f t="shared" ref="F25:I25" si="15">F21+F22+F23-F24</f>
        <v>792000</v>
      </c>
      <c r="G25" s="7">
        <f t="shared" si="15"/>
        <v>675360</v>
      </c>
      <c r="H25" s="7">
        <f t="shared" si="15"/>
        <v>549388.80000000005</v>
      </c>
      <c r="I25" s="7">
        <f t="shared" si="15"/>
        <v>413339.9040000001</v>
      </c>
      <c r="J25" s="7">
        <f t="shared" ref="J25:O25" si="16">J21+J22+J23-J24</f>
        <v>266407.09632000013</v>
      </c>
      <c r="K25" s="7">
        <f t="shared" si="16"/>
        <v>107719.66402560013</v>
      </c>
      <c r="L25" s="7">
        <f t="shared" si="16"/>
        <v>0</v>
      </c>
      <c r="M25" s="7">
        <f t="shared" si="16"/>
        <v>0</v>
      </c>
      <c r="N25" s="7">
        <f t="shared" si="16"/>
        <v>0</v>
      </c>
      <c r="O25" s="7">
        <f t="shared" si="16"/>
        <v>0</v>
      </c>
    </row>
    <row r="26" spans="2:15">
      <c r="B26" s="6"/>
      <c r="C26" s="2"/>
      <c r="D26" s="3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2:15">
      <c r="B27" s="6" t="s">
        <v>22</v>
      </c>
      <c r="C27" s="3">
        <f>E6</f>
        <v>0.1</v>
      </c>
      <c r="D27" s="28"/>
      <c r="E27" s="7">
        <f t="shared" ref="E27:I27" si="17">-MIN(E14,0)*$C$27</f>
        <v>100000</v>
      </c>
      <c r="F27" s="7">
        <f t="shared" si="17"/>
        <v>0</v>
      </c>
      <c r="G27" s="7">
        <f t="shared" si="17"/>
        <v>0</v>
      </c>
      <c r="H27" s="7">
        <f t="shared" si="17"/>
        <v>0</v>
      </c>
      <c r="I27" s="7">
        <f t="shared" si="17"/>
        <v>0</v>
      </c>
      <c r="J27" s="7">
        <f t="shared" ref="J27:O27" si="18">-MIN(J14,0)*$C$27</f>
        <v>0</v>
      </c>
      <c r="K27" s="7">
        <f t="shared" si="18"/>
        <v>0</v>
      </c>
      <c r="L27" s="7">
        <f t="shared" si="18"/>
        <v>0</v>
      </c>
      <c r="M27" s="7">
        <f t="shared" si="18"/>
        <v>0</v>
      </c>
      <c r="N27" s="7">
        <f t="shared" si="18"/>
        <v>0</v>
      </c>
      <c r="O27" s="7">
        <f t="shared" si="18"/>
        <v>0</v>
      </c>
    </row>
    <row r="28" spans="2:15">
      <c r="B28" s="6" t="s">
        <v>23</v>
      </c>
      <c r="C28" s="3">
        <f>H6</f>
        <v>0.1</v>
      </c>
      <c r="D28" s="28"/>
      <c r="E28" s="7">
        <f t="shared" ref="E28:I28" si="19">(E24/$C$24)*$C$28</f>
        <v>0</v>
      </c>
      <c r="F28" s="7">
        <f t="shared" si="19"/>
        <v>20000</v>
      </c>
      <c r="G28" s="7">
        <f t="shared" si="19"/>
        <v>20000</v>
      </c>
      <c r="H28" s="7">
        <f t="shared" si="19"/>
        <v>20000</v>
      </c>
      <c r="I28" s="7">
        <f t="shared" si="19"/>
        <v>20000</v>
      </c>
      <c r="J28" s="7">
        <f t="shared" ref="J28:O28" si="20">(J24/$C$24)*$C$28</f>
        <v>20000</v>
      </c>
      <c r="K28" s="7">
        <f t="shared" si="20"/>
        <v>20000</v>
      </c>
      <c r="L28" s="7">
        <f t="shared" si="20"/>
        <v>12926.359683072014</v>
      </c>
      <c r="M28" s="7">
        <f t="shared" si="20"/>
        <v>0</v>
      </c>
      <c r="N28" s="7">
        <f t="shared" si="20"/>
        <v>0</v>
      </c>
      <c r="O28" s="7">
        <f t="shared" si="20"/>
        <v>0</v>
      </c>
    </row>
    <row r="29" spans="2:15">
      <c r="B29" s="6"/>
      <c r="C29" s="2"/>
      <c r="D29" s="3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>
      <c r="B30" s="6" t="s">
        <v>20</v>
      </c>
      <c r="C30" s="2"/>
      <c r="D30" s="32"/>
      <c r="E30" s="7">
        <f t="shared" ref="E30:I30" si="21">E24+E28</f>
        <v>0</v>
      </c>
      <c r="F30" s="7">
        <f t="shared" si="21"/>
        <v>200000</v>
      </c>
      <c r="G30" s="7">
        <f t="shared" si="21"/>
        <v>200000</v>
      </c>
      <c r="H30" s="7">
        <f t="shared" si="21"/>
        <v>200000</v>
      </c>
      <c r="I30" s="7">
        <f t="shared" si="21"/>
        <v>200000</v>
      </c>
      <c r="J30" s="7">
        <f t="shared" ref="J30:O30" si="22">J24+J28</f>
        <v>200000</v>
      </c>
      <c r="K30" s="7">
        <f t="shared" si="22"/>
        <v>200000</v>
      </c>
      <c r="L30" s="7">
        <f t="shared" si="22"/>
        <v>129263.59683072015</v>
      </c>
      <c r="M30" s="7">
        <f t="shared" si="22"/>
        <v>0</v>
      </c>
      <c r="N30" s="7">
        <f t="shared" si="22"/>
        <v>0</v>
      </c>
      <c r="O30" s="7">
        <f t="shared" si="22"/>
        <v>0</v>
      </c>
    </row>
    <row r="31" spans="2:15" ht="15" thickBot="1">
      <c r="B31" s="33" t="s">
        <v>21</v>
      </c>
      <c r="C31" s="34"/>
      <c r="D31" s="34"/>
      <c r="E31" s="35">
        <f t="shared" ref="E31:I31" si="23">MAX(E14,0)-E30</f>
        <v>0</v>
      </c>
      <c r="F31" s="35">
        <f t="shared" si="23"/>
        <v>0</v>
      </c>
      <c r="G31" s="35">
        <f t="shared" si="23"/>
        <v>0</v>
      </c>
      <c r="H31" s="35">
        <f t="shared" si="23"/>
        <v>0</v>
      </c>
      <c r="I31" s="35">
        <f t="shared" si="23"/>
        <v>0</v>
      </c>
      <c r="J31" s="35">
        <f t="shared" ref="J31:O31" si="24">MAX(J14,0)-J30</f>
        <v>0</v>
      </c>
      <c r="K31" s="35">
        <f t="shared" si="24"/>
        <v>0</v>
      </c>
      <c r="L31" s="35">
        <f t="shared" si="24"/>
        <v>70736.403169279845</v>
      </c>
      <c r="M31" s="35">
        <f t="shared" si="24"/>
        <v>200000</v>
      </c>
      <c r="N31" s="35">
        <f t="shared" si="24"/>
        <v>200000</v>
      </c>
      <c r="O31" s="35">
        <f t="shared" si="24"/>
        <v>5000000</v>
      </c>
    </row>
    <row r="32" spans="2:15" ht="15" thickTop="1"/>
    <row r="33" spans="2:15">
      <c r="H33" s="14"/>
    </row>
    <row r="34" spans="2:15">
      <c r="B34" s="11" t="s">
        <v>9</v>
      </c>
      <c r="C34" s="25"/>
      <c r="D34" s="25"/>
      <c r="E34" s="25"/>
      <c r="F34" s="26">
        <f>F19</f>
        <v>1</v>
      </c>
      <c r="G34" s="26">
        <f>G19</f>
        <v>2</v>
      </c>
      <c r="H34" s="26">
        <f>H19</f>
        <v>3</v>
      </c>
      <c r="I34" s="26">
        <f>I19</f>
        <v>4</v>
      </c>
      <c r="J34" s="26">
        <f t="shared" ref="J34:N34" si="25">J19</f>
        <v>5</v>
      </c>
      <c r="K34" s="26">
        <f t="shared" si="25"/>
        <v>6</v>
      </c>
      <c r="L34" s="26">
        <f t="shared" si="25"/>
        <v>7</v>
      </c>
      <c r="M34" s="26">
        <f t="shared" si="25"/>
        <v>8</v>
      </c>
      <c r="N34" s="26">
        <f t="shared" si="25"/>
        <v>9</v>
      </c>
      <c r="O34" s="26">
        <f>O19</f>
        <v>10</v>
      </c>
    </row>
    <row r="35" spans="2:15" ht="10.050000000000001" customHeight="1">
      <c r="B35" s="5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2:15">
      <c r="B36" s="6" t="s">
        <v>15</v>
      </c>
      <c r="C36" s="2"/>
      <c r="D36" s="2"/>
      <c r="E36" s="7">
        <f>D41</f>
        <v>0</v>
      </c>
      <c r="F36" s="7">
        <f t="shared" ref="F36:I36" si="26">E41</f>
        <v>900000</v>
      </c>
      <c r="G36" s="7">
        <f t="shared" si="26"/>
        <v>828000</v>
      </c>
      <c r="H36" s="7">
        <f t="shared" si="26"/>
        <v>747360</v>
      </c>
      <c r="I36" s="7">
        <f t="shared" si="26"/>
        <v>657043.19999999995</v>
      </c>
      <c r="J36" s="7">
        <f t="shared" ref="J36" si="27">I41</f>
        <v>555888.38399999996</v>
      </c>
      <c r="K36" s="7">
        <f t="shared" ref="K36" si="28">J41</f>
        <v>442594.9900799999</v>
      </c>
      <c r="L36" s="7">
        <f t="shared" ref="L36" si="29">K41</f>
        <v>315706.38888959988</v>
      </c>
      <c r="M36" s="7">
        <f t="shared" ref="M36" si="30">L41</f>
        <v>184201.61603174388</v>
      </c>
      <c r="N36" s="7">
        <f t="shared" ref="N36:O36" si="31">M41</f>
        <v>56305.809955553152</v>
      </c>
      <c r="O36" s="7">
        <f t="shared" si="31"/>
        <v>0</v>
      </c>
    </row>
    <row r="37" spans="2:15">
      <c r="B37" s="6" t="s">
        <v>24</v>
      </c>
      <c r="C37" s="3">
        <f>J7</f>
        <v>0.12</v>
      </c>
      <c r="D37" s="2"/>
      <c r="E37" s="7">
        <f>E36*$C$37</f>
        <v>0</v>
      </c>
      <c r="F37" s="7">
        <f t="shared" ref="F37:I37" si="32">F36*$C$37</f>
        <v>108000</v>
      </c>
      <c r="G37" s="7">
        <f t="shared" si="32"/>
        <v>99360</v>
      </c>
      <c r="H37" s="7">
        <f t="shared" si="32"/>
        <v>89683.199999999997</v>
      </c>
      <c r="I37" s="7">
        <f t="shared" si="32"/>
        <v>78845.183999999994</v>
      </c>
      <c r="J37" s="7">
        <f t="shared" ref="J37:O37" si="33">J36*$C$37</f>
        <v>66706.606079999998</v>
      </c>
      <c r="K37" s="7">
        <f t="shared" si="33"/>
        <v>53111.398809599988</v>
      </c>
      <c r="L37" s="7">
        <f t="shared" si="33"/>
        <v>37884.766666751988</v>
      </c>
      <c r="M37" s="7">
        <f t="shared" si="33"/>
        <v>22104.193923809264</v>
      </c>
      <c r="N37" s="7">
        <f t="shared" si="33"/>
        <v>6756.697194666378</v>
      </c>
      <c r="O37" s="7">
        <f t="shared" si="33"/>
        <v>0</v>
      </c>
    </row>
    <row r="38" spans="2:15">
      <c r="B38" s="6" t="s">
        <v>17</v>
      </c>
      <c r="C38" s="2"/>
      <c r="D38" s="2"/>
      <c r="E38" s="7">
        <f t="shared" ref="E38:I39" si="34">E23</f>
        <v>900000</v>
      </c>
      <c r="F38" s="7">
        <f t="shared" si="34"/>
        <v>0</v>
      </c>
      <c r="G38" s="7">
        <f t="shared" si="34"/>
        <v>0</v>
      </c>
      <c r="H38" s="7">
        <f t="shared" si="34"/>
        <v>0</v>
      </c>
      <c r="I38" s="7">
        <f t="shared" si="34"/>
        <v>0</v>
      </c>
      <c r="J38" s="7">
        <f t="shared" ref="J38:O38" si="35">J23</f>
        <v>0</v>
      </c>
      <c r="K38" s="7">
        <f t="shared" si="35"/>
        <v>0</v>
      </c>
      <c r="L38" s="7">
        <f t="shared" si="35"/>
        <v>0</v>
      </c>
      <c r="M38" s="7">
        <f t="shared" si="35"/>
        <v>0</v>
      </c>
      <c r="N38" s="7">
        <f t="shared" si="35"/>
        <v>0</v>
      </c>
      <c r="O38" s="7">
        <f t="shared" si="35"/>
        <v>0</v>
      </c>
    </row>
    <row r="39" spans="2:15">
      <c r="B39" s="6" t="s">
        <v>25</v>
      </c>
      <c r="C39" s="2"/>
      <c r="D39" s="2"/>
      <c r="E39" s="7">
        <f t="shared" si="34"/>
        <v>0</v>
      </c>
      <c r="F39" s="7">
        <f t="shared" si="34"/>
        <v>180000</v>
      </c>
      <c r="G39" s="7">
        <f t="shared" si="34"/>
        <v>180000</v>
      </c>
      <c r="H39" s="7">
        <f t="shared" si="34"/>
        <v>180000</v>
      </c>
      <c r="I39" s="7">
        <f t="shared" si="34"/>
        <v>180000</v>
      </c>
      <c r="J39" s="7">
        <f t="shared" ref="J39:O39" si="36">J24</f>
        <v>180000</v>
      </c>
      <c r="K39" s="7">
        <f t="shared" si="36"/>
        <v>180000</v>
      </c>
      <c r="L39" s="7">
        <f t="shared" si="36"/>
        <v>116337.23714764813</v>
      </c>
      <c r="M39" s="7">
        <f t="shared" si="36"/>
        <v>0</v>
      </c>
      <c r="N39" s="7">
        <f t="shared" si="36"/>
        <v>0</v>
      </c>
      <c r="O39" s="7">
        <f t="shared" si="36"/>
        <v>0</v>
      </c>
    </row>
    <row r="40" spans="2:15">
      <c r="B40" s="6" t="s">
        <v>26</v>
      </c>
      <c r="C40" s="3">
        <f>I7</f>
        <v>0.75</v>
      </c>
      <c r="D40" s="2"/>
      <c r="E40" s="7">
        <f>MIN(E31*$C$40,E36+E37-E39)</f>
        <v>0</v>
      </c>
      <c r="F40" s="7">
        <f t="shared" ref="F40:I40" si="37">MIN(F31*$C$40,F36+F37-F39)</f>
        <v>0</v>
      </c>
      <c r="G40" s="7">
        <f t="shared" si="37"/>
        <v>0</v>
      </c>
      <c r="H40" s="7">
        <f>MIN(H31*$C$40,H36+H37-H39)</f>
        <v>0</v>
      </c>
      <c r="I40" s="7">
        <f t="shared" si="37"/>
        <v>0</v>
      </c>
      <c r="J40" s="7">
        <f t="shared" ref="J40:O40" si="38">MIN(J31*$C$40,J36+J37-J39)</f>
        <v>0</v>
      </c>
      <c r="K40" s="7">
        <f t="shared" si="38"/>
        <v>0</v>
      </c>
      <c r="L40" s="7">
        <f t="shared" si="38"/>
        <v>53052.30237695988</v>
      </c>
      <c r="M40" s="7">
        <f t="shared" si="38"/>
        <v>150000</v>
      </c>
      <c r="N40" s="7">
        <f t="shared" si="38"/>
        <v>63062.507150219528</v>
      </c>
      <c r="O40" s="7">
        <f t="shared" si="38"/>
        <v>0</v>
      </c>
    </row>
    <row r="41" spans="2:15">
      <c r="B41" s="6" t="s">
        <v>19</v>
      </c>
      <c r="C41" s="2"/>
      <c r="D41" s="2"/>
      <c r="E41" s="7">
        <f>E36+E37+E38-E39-E40</f>
        <v>900000</v>
      </c>
      <c r="F41" s="7">
        <f t="shared" ref="F41:I41" si="39">F36+F37+F38-F39-F40</f>
        <v>828000</v>
      </c>
      <c r="G41" s="7">
        <f t="shared" si="39"/>
        <v>747360</v>
      </c>
      <c r="H41" s="7">
        <f t="shared" si="39"/>
        <v>657043.19999999995</v>
      </c>
      <c r="I41" s="7">
        <f t="shared" si="39"/>
        <v>555888.38399999996</v>
      </c>
      <c r="J41" s="7">
        <f t="shared" ref="J41:O41" si="40">J36+J37+J38-J39-J40</f>
        <v>442594.9900799999</v>
      </c>
      <c r="K41" s="7">
        <f t="shared" si="40"/>
        <v>315706.38888959988</v>
      </c>
      <c r="L41" s="7">
        <f t="shared" si="40"/>
        <v>184201.61603174388</v>
      </c>
      <c r="M41" s="7">
        <f t="shared" si="40"/>
        <v>56305.809955553152</v>
      </c>
      <c r="N41" s="7">
        <f t="shared" si="40"/>
        <v>0</v>
      </c>
      <c r="O41" s="7">
        <f t="shared" si="40"/>
        <v>0</v>
      </c>
    </row>
    <row r="42" spans="2:15"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>
      <c r="B43" s="6" t="s">
        <v>22</v>
      </c>
      <c r="C43" s="2"/>
      <c r="D43" s="2"/>
      <c r="E43" s="7">
        <f t="shared" ref="E43:I43" si="41">E27</f>
        <v>100000</v>
      </c>
      <c r="F43" s="7">
        <f t="shared" si="41"/>
        <v>0</v>
      </c>
      <c r="G43" s="7">
        <f t="shared" si="41"/>
        <v>0</v>
      </c>
      <c r="H43" s="7">
        <f t="shared" si="41"/>
        <v>0</v>
      </c>
      <c r="I43" s="7">
        <f t="shared" si="41"/>
        <v>0</v>
      </c>
      <c r="J43" s="7">
        <f t="shared" ref="J43:O43" si="42">J27</f>
        <v>0</v>
      </c>
      <c r="K43" s="7">
        <f t="shared" si="42"/>
        <v>0</v>
      </c>
      <c r="L43" s="7">
        <f t="shared" si="42"/>
        <v>0</v>
      </c>
      <c r="M43" s="7">
        <f t="shared" si="42"/>
        <v>0</v>
      </c>
      <c r="N43" s="7">
        <f t="shared" si="42"/>
        <v>0</v>
      </c>
      <c r="O43" s="7">
        <f t="shared" si="42"/>
        <v>0</v>
      </c>
    </row>
    <row r="44" spans="2:15">
      <c r="B44" s="6" t="s">
        <v>23</v>
      </c>
      <c r="C44" s="3">
        <f>H7</f>
        <v>0.25</v>
      </c>
      <c r="D44" s="2"/>
      <c r="E44" s="7">
        <f t="shared" ref="E44:I44" si="43">E40/$C$40*$C$44</f>
        <v>0</v>
      </c>
      <c r="F44" s="7">
        <f t="shared" si="43"/>
        <v>0</v>
      </c>
      <c r="G44" s="7">
        <f t="shared" si="43"/>
        <v>0</v>
      </c>
      <c r="H44" s="7">
        <f t="shared" si="43"/>
        <v>0</v>
      </c>
      <c r="I44" s="7">
        <f t="shared" si="43"/>
        <v>0</v>
      </c>
      <c r="J44" s="7">
        <f t="shared" ref="J44:O44" si="44">J40/$C$40*$C$44</f>
        <v>0</v>
      </c>
      <c r="K44" s="7">
        <f t="shared" si="44"/>
        <v>0</v>
      </c>
      <c r="L44" s="7">
        <f t="shared" si="44"/>
        <v>17684.100792319961</v>
      </c>
      <c r="M44" s="7">
        <f t="shared" si="44"/>
        <v>50000</v>
      </c>
      <c r="N44" s="7">
        <f t="shared" si="44"/>
        <v>21020.835716739843</v>
      </c>
      <c r="O44" s="7">
        <f t="shared" si="44"/>
        <v>0</v>
      </c>
    </row>
    <row r="45" spans="2:15">
      <c r="B45" s="6"/>
      <c r="C45" s="2"/>
      <c r="D45" s="28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2:15">
      <c r="B46" s="6" t="s">
        <v>20</v>
      </c>
      <c r="C46" s="2"/>
      <c r="D46" s="2"/>
      <c r="E46" s="7">
        <f t="shared" ref="E46:I46" si="45">E44+E40</f>
        <v>0</v>
      </c>
      <c r="F46" s="7">
        <f t="shared" si="45"/>
        <v>0</v>
      </c>
      <c r="G46" s="7">
        <f t="shared" si="45"/>
        <v>0</v>
      </c>
      <c r="H46" s="7">
        <f t="shared" si="45"/>
        <v>0</v>
      </c>
      <c r="I46" s="7">
        <f t="shared" si="45"/>
        <v>0</v>
      </c>
      <c r="J46" s="7">
        <f t="shared" ref="J46:O46" si="46">J44+J40</f>
        <v>0</v>
      </c>
      <c r="K46" s="7">
        <f t="shared" si="46"/>
        <v>0</v>
      </c>
      <c r="L46" s="7">
        <f t="shared" si="46"/>
        <v>70736.403169279845</v>
      </c>
      <c r="M46" s="7">
        <f t="shared" si="46"/>
        <v>200000</v>
      </c>
      <c r="N46" s="7">
        <f t="shared" si="46"/>
        <v>84083.34286695937</v>
      </c>
      <c r="O46" s="7">
        <f t="shared" si="46"/>
        <v>0</v>
      </c>
    </row>
    <row r="47" spans="2:15" ht="15" thickBot="1">
      <c r="B47" s="29" t="s">
        <v>21</v>
      </c>
      <c r="C47" s="30"/>
      <c r="D47" s="30"/>
      <c r="E47" s="31">
        <f t="shared" ref="E47:I47" si="47">E31-E40-E44</f>
        <v>0</v>
      </c>
      <c r="F47" s="31">
        <f t="shared" si="47"/>
        <v>0</v>
      </c>
      <c r="G47" s="31">
        <f t="shared" si="47"/>
        <v>0</v>
      </c>
      <c r="H47" s="31">
        <f t="shared" si="47"/>
        <v>0</v>
      </c>
      <c r="I47" s="31">
        <f t="shared" si="47"/>
        <v>0</v>
      </c>
      <c r="J47" s="31">
        <f t="shared" ref="J47:O47" si="48">J31-J40-J44</f>
        <v>0</v>
      </c>
      <c r="K47" s="31">
        <f t="shared" si="48"/>
        <v>0</v>
      </c>
      <c r="L47" s="31">
        <f t="shared" si="48"/>
        <v>0</v>
      </c>
      <c r="M47" s="31">
        <f t="shared" si="48"/>
        <v>0</v>
      </c>
      <c r="N47" s="31">
        <f t="shared" si="48"/>
        <v>115916.65713304063</v>
      </c>
      <c r="O47" s="31">
        <f t="shared" si="48"/>
        <v>5000000</v>
      </c>
    </row>
    <row r="48" spans="2:15" ht="15" thickTop="1"/>
    <row r="50" spans="2:15">
      <c r="B50" s="11" t="s">
        <v>10</v>
      </c>
      <c r="C50" s="25"/>
      <c r="D50" s="25"/>
      <c r="E50" s="25"/>
      <c r="F50" s="26">
        <f>F34</f>
        <v>1</v>
      </c>
      <c r="G50" s="26">
        <f t="shared" ref="G50:I50" si="49">G34</f>
        <v>2</v>
      </c>
      <c r="H50" s="26">
        <f t="shared" si="49"/>
        <v>3</v>
      </c>
      <c r="I50" s="26">
        <f t="shared" si="49"/>
        <v>4</v>
      </c>
      <c r="J50" s="26">
        <f t="shared" ref="J50:O50" si="50">J34</f>
        <v>5</v>
      </c>
      <c r="K50" s="26">
        <f t="shared" si="50"/>
        <v>6</v>
      </c>
      <c r="L50" s="26">
        <f t="shared" si="50"/>
        <v>7</v>
      </c>
      <c r="M50" s="26">
        <f t="shared" si="50"/>
        <v>8</v>
      </c>
      <c r="N50" s="26">
        <f t="shared" si="50"/>
        <v>9</v>
      </c>
      <c r="O50" s="26">
        <f t="shared" si="50"/>
        <v>10</v>
      </c>
    </row>
    <row r="51" spans="2:15">
      <c r="B51" s="5" t="s">
        <v>18</v>
      </c>
      <c r="C51" s="23">
        <f>I8</f>
        <v>0.6</v>
      </c>
      <c r="D51" s="8"/>
      <c r="E51" s="27">
        <f t="shared" ref="E51:I51" si="51">E47*$C$51</f>
        <v>0</v>
      </c>
      <c r="F51" s="27">
        <f t="shared" si="51"/>
        <v>0</v>
      </c>
      <c r="G51" s="27">
        <f t="shared" si="51"/>
        <v>0</v>
      </c>
      <c r="H51" s="27">
        <f t="shared" si="51"/>
        <v>0</v>
      </c>
      <c r="I51" s="27">
        <f t="shared" si="51"/>
        <v>0</v>
      </c>
      <c r="J51" s="27">
        <f t="shared" ref="J51:O51" si="52">J47*$C$51</f>
        <v>0</v>
      </c>
      <c r="K51" s="27">
        <f t="shared" si="52"/>
        <v>0</v>
      </c>
      <c r="L51" s="27">
        <f t="shared" si="52"/>
        <v>0</v>
      </c>
      <c r="M51" s="27">
        <f t="shared" si="52"/>
        <v>0</v>
      </c>
      <c r="N51" s="27">
        <f t="shared" si="52"/>
        <v>69549.994279824372</v>
      </c>
      <c r="O51" s="27">
        <f t="shared" si="52"/>
        <v>3000000</v>
      </c>
    </row>
    <row r="52" spans="2:15">
      <c r="B52" s="6" t="s">
        <v>23</v>
      </c>
      <c r="C52" s="3">
        <f>H8</f>
        <v>0.4</v>
      </c>
      <c r="D52" s="2"/>
      <c r="E52" s="7">
        <f t="shared" ref="E52:I52" si="53">E47*$C$52</f>
        <v>0</v>
      </c>
      <c r="F52" s="7">
        <f t="shared" si="53"/>
        <v>0</v>
      </c>
      <c r="G52" s="7">
        <f t="shared" si="53"/>
        <v>0</v>
      </c>
      <c r="H52" s="7">
        <f t="shared" si="53"/>
        <v>0</v>
      </c>
      <c r="I52" s="7">
        <f t="shared" si="53"/>
        <v>0</v>
      </c>
      <c r="J52" s="7">
        <f t="shared" ref="J52:O52" si="54">J47*$C$52</f>
        <v>0</v>
      </c>
      <c r="K52" s="7">
        <f t="shared" si="54"/>
        <v>0</v>
      </c>
      <c r="L52" s="7">
        <f t="shared" si="54"/>
        <v>0</v>
      </c>
      <c r="M52" s="7">
        <f t="shared" si="54"/>
        <v>0</v>
      </c>
      <c r="N52" s="7">
        <f t="shared" si="54"/>
        <v>46366.662853216258</v>
      </c>
      <c r="O52" s="7">
        <f t="shared" si="54"/>
        <v>2000000</v>
      </c>
    </row>
    <row r="53" spans="2:15">
      <c r="B53" s="12" t="s">
        <v>28</v>
      </c>
      <c r="C53" s="9"/>
      <c r="D53" s="9"/>
      <c r="E53" s="24">
        <f>SUM(E51:E52)</f>
        <v>0</v>
      </c>
      <c r="F53" s="24">
        <f t="shared" ref="F53:I53" si="55">SUM(F51:F52)</f>
        <v>0</v>
      </c>
      <c r="G53" s="24">
        <f t="shared" si="55"/>
        <v>0</v>
      </c>
      <c r="H53" s="24">
        <f t="shared" si="55"/>
        <v>0</v>
      </c>
      <c r="I53" s="24">
        <f t="shared" si="55"/>
        <v>0</v>
      </c>
      <c r="J53" s="24">
        <f t="shared" ref="J53:O53" si="56">SUM(J51:J52)</f>
        <v>0</v>
      </c>
      <c r="K53" s="24">
        <f t="shared" si="56"/>
        <v>0</v>
      </c>
      <c r="L53" s="24">
        <f t="shared" si="56"/>
        <v>0</v>
      </c>
      <c r="M53" s="24">
        <f t="shared" si="56"/>
        <v>0</v>
      </c>
      <c r="N53" s="24">
        <f t="shared" si="56"/>
        <v>115916.65713304063</v>
      </c>
      <c r="O53" s="24">
        <f t="shared" si="56"/>
        <v>5000000</v>
      </c>
    </row>
    <row r="56" spans="2:15" ht="15" thickBot="1">
      <c r="B56" s="15" t="s">
        <v>29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2:15">
      <c r="B57" s="6" t="s">
        <v>31</v>
      </c>
      <c r="C57" s="7">
        <f>SUM(E57:O57)</f>
        <v>2267997.9590453482</v>
      </c>
      <c r="D57" s="2"/>
      <c r="E57" s="7">
        <f t="shared" ref="E57:I57" si="57">E28+E44+E52</f>
        <v>0</v>
      </c>
      <c r="F57" s="7">
        <f t="shared" si="57"/>
        <v>20000</v>
      </c>
      <c r="G57" s="7">
        <f t="shared" si="57"/>
        <v>20000</v>
      </c>
      <c r="H57" s="7">
        <f t="shared" si="57"/>
        <v>20000</v>
      </c>
      <c r="I57" s="7">
        <f t="shared" si="57"/>
        <v>20000</v>
      </c>
      <c r="J57" s="7">
        <f t="shared" ref="J57:O57" si="58">J28+J44+J52</f>
        <v>20000</v>
      </c>
      <c r="K57" s="7">
        <f t="shared" si="58"/>
        <v>20000</v>
      </c>
      <c r="L57" s="7">
        <f t="shared" si="58"/>
        <v>30610.460475391978</v>
      </c>
      <c r="M57" s="7">
        <f t="shared" si="58"/>
        <v>50000</v>
      </c>
      <c r="N57" s="7">
        <f t="shared" si="58"/>
        <v>67387.498569956108</v>
      </c>
      <c r="O57" s="7">
        <f t="shared" si="58"/>
        <v>2000000</v>
      </c>
    </row>
    <row r="58" spans="2:15">
      <c r="B58" s="6" t="s">
        <v>32</v>
      </c>
      <c r="C58" s="7">
        <f>SUM(E58:O58)</f>
        <v>100000</v>
      </c>
      <c r="D58" s="2"/>
      <c r="E58" s="7">
        <f t="shared" ref="E58:I58" si="59">E27</f>
        <v>100000</v>
      </c>
      <c r="F58" s="7">
        <f t="shared" si="59"/>
        <v>0</v>
      </c>
      <c r="G58" s="7">
        <f t="shared" si="59"/>
        <v>0</v>
      </c>
      <c r="H58" s="7">
        <f t="shared" si="59"/>
        <v>0</v>
      </c>
      <c r="I58" s="7">
        <f t="shared" si="59"/>
        <v>0</v>
      </c>
      <c r="J58" s="7">
        <f t="shared" ref="J58:O58" si="60">J27</f>
        <v>0</v>
      </c>
      <c r="K58" s="7">
        <f t="shared" si="60"/>
        <v>0</v>
      </c>
      <c r="L58" s="7">
        <f t="shared" si="60"/>
        <v>0</v>
      </c>
      <c r="M58" s="7">
        <f t="shared" si="60"/>
        <v>0</v>
      </c>
      <c r="N58" s="7">
        <f t="shared" si="60"/>
        <v>0</v>
      </c>
      <c r="O58" s="7">
        <f t="shared" si="60"/>
        <v>0</v>
      </c>
    </row>
    <row r="59" spans="2:15">
      <c r="B59" s="12" t="s">
        <v>33</v>
      </c>
      <c r="C59" s="24">
        <f>SUM(E59:O59)</f>
        <v>2167997.9590453482</v>
      </c>
      <c r="D59" s="9"/>
      <c r="E59" s="24">
        <f>-E58+E57</f>
        <v>-100000</v>
      </c>
      <c r="F59" s="24">
        <f t="shared" ref="F59:I59" si="61">-F58+F57</f>
        <v>20000</v>
      </c>
      <c r="G59" s="24">
        <f t="shared" si="61"/>
        <v>20000</v>
      </c>
      <c r="H59" s="24">
        <f t="shared" si="61"/>
        <v>20000</v>
      </c>
      <c r="I59" s="24">
        <f t="shared" si="61"/>
        <v>20000</v>
      </c>
      <c r="J59" s="24">
        <f t="shared" ref="J59:O59" si="62">-J58+J57</f>
        <v>20000</v>
      </c>
      <c r="K59" s="24">
        <f t="shared" si="62"/>
        <v>20000</v>
      </c>
      <c r="L59" s="24">
        <f t="shared" si="62"/>
        <v>30610.460475391978</v>
      </c>
      <c r="M59" s="24">
        <f t="shared" si="62"/>
        <v>50000</v>
      </c>
      <c r="N59" s="24">
        <f t="shared" si="62"/>
        <v>67387.498569956108</v>
      </c>
      <c r="O59" s="24">
        <f t="shared" si="62"/>
        <v>2000000</v>
      </c>
    </row>
    <row r="60" spans="2:15">
      <c r="B60" s="18" t="s">
        <v>0</v>
      </c>
      <c r="C60" s="19">
        <f ca="1">XIRR(E59:O59,E11:O11)</f>
        <v>0.44001720547676082</v>
      </c>
    </row>
    <row r="61" spans="2:15">
      <c r="B61" s="20" t="s">
        <v>1</v>
      </c>
      <c r="C61" s="21">
        <f>C57/C58</f>
        <v>22.679979590453481</v>
      </c>
    </row>
    <row r="63" spans="2:15" ht="15" thickBot="1">
      <c r="B63" s="15" t="s">
        <v>30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2:15">
      <c r="B64" s="6" t="s">
        <v>31</v>
      </c>
      <c r="C64" s="7">
        <f>SUM(E64:O64)</f>
        <v>4532002.0409546522</v>
      </c>
      <c r="D64" s="2"/>
      <c r="E64" s="7">
        <f t="shared" ref="E64:I64" si="63">E24+E40+E51</f>
        <v>0</v>
      </c>
      <c r="F64" s="7">
        <f t="shared" si="63"/>
        <v>180000</v>
      </c>
      <c r="G64" s="7">
        <f t="shared" si="63"/>
        <v>180000</v>
      </c>
      <c r="H64" s="7">
        <f t="shared" si="63"/>
        <v>180000</v>
      </c>
      <c r="I64" s="7">
        <f t="shared" si="63"/>
        <v>180000</v>
      </c>
      <c r="J64" s="7">
        <f t="shared" ref="J64:O64" si="64">J24+J40+J51</f>
        <v>180000</v>
      </c>
      <c r="K64" s="7">
        <f t="shared" si="64"/>
        <v>180000</v>
      </c>
      <c r="L64" s="7">
        <f t="shared" si="64"/>
        <v>169389.539524608</v>
      </c>
      <c r="M64" s="7">
        <f t="shared" si="64"/>
        <v>150000</v>
      </c>
      <c r="N64" s="7">
        <f t="shared" si="64"/>
        <v>132612.50143004389</v>
      </c>
      <c r="O64" s="7">
        <f t="shared" si="64"/>
        <v>3000000</v>
      </c>
    </row>
    <row r="65" spans="2:15">
      <c r="B65" s="6" t="s">
        <v>32</v>
      </c>
      <c r="C65" s="7">
        <f>SUM(E65:O65)</f>
        <v>900000</v>
      </c>
      <c r="D65" s="2"/>
      <c r="E65" s="7">
        <f t="shared" ref="E65:I65" si="65">E23</f>
        <v>900000</v>
      </c>
      <c r="F65" s="7">
        <f t="shared" si="65"/>
        <v>0</v>
      </c>
      <c r="G65" s="7">
        <f t="shared" si="65"/>
        <v>0</v>
      </c>
      <c r="H65" s="7">
        <f t="shared" si="65"/>
        <v>0</v>
      </c>
      <c r="I65" s="7">
        <f t="shared" si="65"/>
        <v>0</v>
      </c>
      <c r="J65" s="7">
        <f t="shared" ref="J65:O65" si="66">J23</f>
        <v>0</v>
      </c>
      <c r="K65" s="7">
        <f t="shared" si="66"/>
        <v>0</v>
      </c>
      <c r="L65" s="7">
        <f t="shared" si="66"/>
        <v>0</v>
      </c>
      <c r="M65" s="7">
        <f t="shared" si="66"/>
        <v>0</v>
      </c>
      <c r="N65" s="7">
        <f t="shared" si="66"/>
        <v>0</v>
      </c>
      <c r="O65" s="7">
        <f t="shared" si="66"/>
        <v>0</v>
      </c>
    </row>
    <row r="66" spans="2:15">
      <c r="B66" s="12" t="s">
        <v>33</v>
      </c>
      <c r="C66" s="24">
        <f>SUM(E66:O66)</f>
        <v>3632002.0409546518</v>
      </c>
      <c r="D66" s="9"/>
      <c r="E66" s="24">
        <f>-E65+E64</f>
        <v>-900000</v>
      </c>
      <c r="F66" s="24">
        <f t="shared" ref="F66:I66" si="67">-F65+F64</f>
        <v>180000</v>
      </c>
      <c r="G66" s="24">
        <f t="shared" si="67"/>
        <v>180000</v>
      </c>
      <c r="H66" s="24">
        <f t="shared" si="67"/>
        <v>180000</v>
      </c>
      <c r="I66" s="24">
        <f t="shared" si="67"/>
        <v>180000</v>
      </c>
      <c r="J66" s="24">
        <f t="shared" ref="J66:O66" si="68">-J65+J64</f>
        <v>180000</v>
      </c>
      <c r="K66" s="24">
        <f t="shared" si="68"/>
        <v>180000</v>
      </c>
      <c r="L66" s="24">
        <f t="shared" si="68"/>
        <v>169389.539524608</v>
      </c>
      <c r="M66" s="24">
        <f t="shared" si="68"/>
        <v>150000</v>
      </c>
      <c r="N66" s="24">
        <f t="shared" si="68"/>
        <v>132612.50143004389</v>
      </c>
      <c r="O66" s="24">
        <f t="shared" si="68"/>
        <v>3000000</v>
      </c>
    </row>
    <row r="67" spans="2:15">
      <c r="B67" s="18" t="s">
        <v>0</v>
      </c>
      <c r="C67" s="19">
        <f ca="1">XIRR(E66:O66,E11:O11)</f>
        <v>0.25748589634895325</v>
      </c>
    </row>
    <row r="68" spans="2:15">
      <c r="B68" s="20" t="s">
        <v>1</v>
      </c>
      <c r="C68" s="21">
        <f>C64/C65</f>
        <v>5.0355578232829465</v>
      </c>
    </row>
    <row r="70" spans="2:15">
      <c r="B70" s="16" t="s">
        <v>2</v>
      </c>
      <c r="C70" s="17">
        <f>SUM(E14:J14)-SUM(E59:J59,E66:J66)</f>
        <v>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Waterfall Distributions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CRM</dc:creator>
  <cp:lastModifiedBy>Norman Miller</cp:lastModifiedBy>
  <cp:lastPrinted>2016-04-26T18:01:45Z</cp:lastPrinted>
  <dcterms:created xsi:type="dcterms:W3CDTF">2016-04-25T21:07:27Z</dcterms:created>
  <dcterms:modified xsi:type="dcterms:W3CDTF">2025-06-17T23:11:37Z</dcterms:modified>
</cp:coreProperties>
</file>