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EKOSSBS3\Company Shared Folder\files\2019\Live Jobs\STP YTAs\"/>
    </mc:Choice>
  </mc:AlternateContent>
  <bookViews>
    <workbookView xWindow="0" yWindow="0" windowWidth="20490" windowHeight="7455" tabRatio="850"/>
  </bookViews>
  <sheets>
    <sheet name="Unit details all" sheetId="13" r:id="rId1"/>
    <sheet name="Unit classification" sheetId="12" r:id="rId2"/>
    <sheet name="Other details all" sheetId="14" r:id="rId3"/>
    <sheet name="Business Qs all" sheetId="15" r:id="rId4"/>
  </sheets>
  <definedNames>
    <definedName name="_xlnm._FilterDatabase" localSheetId="1" hidden="1">'Unit classification'!$A$3:$J$122</definedName>
    <definedName name="_xlnm._FilterDatabase" localSheetId="0" hidden="1">'Unit details all'!$A$3:$P$211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6" i="13" l="1"/>
  <c r="E217" i="13"/>
  <c r="E214" i="13"/>
  <c r="E213" i="13"/>
  <c r="I4" i="13" l="1"/>
  <c r="F7" i="15" l="1"/>
  <c r="F5" i="15"/>
  <c r="G28" i="15" l="1"/>
  <c r="D29" i="15"/>
  <c r="C29" i="15"/>
  <c r="B29" i="15" s="1"/>
  <c r="G27" i="15"/>
  <c r="F17" i="15"/>
  <c r="F18" i="15"/>
  <c r="F16" i="15"/>
  <c r="F6" i="15"/>
  <c r="I5" i="13"/>
  <c r="I120" i="13"/>
  <c r="I119" i="13"/>
  <c r="I118" i="13"/>
  <c r="I117" i="13"/>
  <c r="I116" i="13"/>
  <c r="I115" i="13"/>
  <c r="I114" i="13"/>
  <c r="I113" i="13"/>
  <c r="I112" i="13"/>
  <c r="I111" i="13"/>
  <c r="I110" i="13"/>
  <c r="I109" i="13"/>
  <c r="I108" i="13"/>
  <c r="I107" i="13"/>
  <c r="I106" i="13"/>
  <c r="I105" i="13"/>
  <c r="I104" i="13"/>
  <c r="I103" i="13"/>
  <c r="I102" i="13"/>
  <c r="I101" i="13"/>
  <c r="I100" i="13"/>
  <c r="I99" i="13"/>
  <c r="I98" i="13"/>
  <c r="I97" i="13"/>
  <c r="I96" i="13"/>
  <c r="I95" i="13"/>
  <c r="I94" i="13"/>
  <c r="I93" i="13"/>
  <c r="I92" i="13"/>
  <c r="I91" i="13"/>
  <c r="I90" i="13"/>
  <c r="I89" i="13"/>
  <c r="I88" i="13"/>
  <c r="I87" i="13"/>
  <c r="I86" i="13"/>
  <c r="I85" i="13"/>
  <c r="I84" i="13"/>
  <c r="I83" i="13"/>
  <c r="I82" i="13"/>
  <c r="I81" i="13"/>
  <c r="I80" i="13"/>
  <c r="I79" i="13"/>
  <c r="I78" i="13"/>
  <c r="I77" i="13"/>
  <c r="I76" i="13"/>
  <c r="I75" i="13"/>
  <c r="I74" i="13"/>
  <c r="I73" i="13"/>
  <c r="I72" i="13"/>
  <c r="I71" i="13"/>
  <c r="I70" i="13"/>
  <c r="I69" i="13"/>
  <c r="I68" i="13"/>
  <c r="I67" i="13"/>
  <c r="I66" i="13"/>
  <c r="I65" i="13"/>
  <c r="I64" i="13"/>
  <c r="I63" i="13"/>
  <c r="I62" i="13"/>
  <c r="I61" i="13"/>
  <c r="I60" i="13"/>
  <c r="I59" i="13"/>
  <c r="I58" i="13"/>
  <c r="I57" i="13"/>
  <c r="I56" i="13"/>
  <c r="I55" i="13"/>
  <c r="I54" i="13"/>
  <c r="I53" i="13"/>
  <c r="I52" i="13"/>
  <c r="I51" i="13"/>
  <c r="I50" i="13"/>
  <c r="I49" i="13"/>
  <c r="I48" i="13"/>
  <c r="I47" i="13"/>
  <c r="I46" i="13"/>
  <c r="I45" i="13"/>
  <c r="I44" i="13"/>
  <c r="I43" i="13"/>
  <c r="I42" i="13"/>
  <c r="I41" i="13"/>
  <c r="I40" i="13"/>
  <c r="I39" i="13"/>
  <c r="I38" i="13"/>
  <c r="I37" i="13"/>
  <c r="I36" i="13"/>
  <c r="I35" i="13"/>
  <c r="I34" i="13"/>
  <c r="I33" i="13"/>
  <c r="I32" i="13"/>
  <c r="I31" i="13"/>
  <c r="I30" i="13"/>
  <c r="I29" i="13"/>
  <c r="I28" i="13"/>
  <c r="I27" i="13"/>
  <c r="I26" i="13"/>
  <c r="I25" i="13"/>
  <c r="I24" i="13"/>
  <c r="I23" i="13"/>
  <c r="I22" i="13"/>
  <c r="I21" i="13"/>
  <c r="I20" i="13"/>
  <c r="I19" i="13"/>
  <c r="I18" i="13"/>
  <c r="I17" i="13"/>
  <c r="I16" i="13"/>
  <c r="I15" i="13"/>
  <c r="I14" i="13"/>
  <c r="I13" i="13"/>
  <c r="I12" i="13"/>
  <c r="I11" i="13"/>
  <c r="I10" i="13"/>
  <c r="I9" i="13"/>
  <c r="I8" i="13"/>
  <c r="I7" i="13"/>
  <c r="I6" i="13"/>
  <c r="I211" i="13"/>
  <c r="I210" i="13"/>
  <c r="I209" i="13"/>
  <c r="I208" i="13"/>
  <c r="I207" i="13"/>
  <c r="I206" i="13"/>
  <c r="I205" i="13"/>
  <c r="I204" i="13"/>
  <c r="I203" i="13"/>
  <c r="I202" i="13"/>
  <c r="I201" i="13"/>
  <c r="I200" i="13"/>
  <c r="I199" i="13"/>
  <c r="I198" i="13"/>
  <c r="I197" i="13"/>
  <c r="I196" i="13"/>
  <c r="I195" i="13"/>
  <c r="I194" i="13"/>
  <c r="I193" i="13"/>
  <c r="I192" i="13"/>
  <c r="I191" i="13"/>
  <c r="I190" i="13"/>
  <c r="I189" i="13"/>
  <c r="I188" i="13"/>
  <c r="I187" i="13"/>
  <c r="I186" i="13"/>
  <c r="I185" i="13"/>
  <c r="I184" i="13"/>
  <c r="I183" i="13"/>
  <c r="I182" i="13"/>
  <c r="I181" i="13"/>
  <c r="I180" i="13"/>
  <c r="I179" i="13"/>
  <c r="I178" i="13"/>
  <c r="I177" i="13"/>
  <c r="I176" i="13"/>
  <c r="I175" i="13"/>
  <c r="I174" i="13"/>
  <c r="I173" i="13"/>
  <c r="I172" i="13"/>
  <c r="I171" i="13"/>
  <c r="I170" i="13"/>
  <c r="I169" i="13"/>
  <c r="I168" i="13"/>
  <c r="I167" i="13"/>
  <c r="I166" i="13"/>
  <c r="I165" i="13"/>
  <c r="I164" i="13"/>
  <c r="I163" i="13"/>
  <c r="I162" i="13"/>
  <c r="I161" i="13"/>
  <c r="I160" i="13"/>
  <c r="I159" i="13"/>
  <c r="I158" i="13"/>
  <c r="I157" i="13"/>
  <c r="I156" i="13"/>
  <c r="I155" i="13"/>
  <c r="I154" i="13"/>
  <c r="I153" i="13"/>
  <c r="I152" i="13"/>
  <c r="I151" i="13"/>
  <c r="I150" i="13"/>
  <c r="I149" i="13"/>
  <c r="I148" i="13"/>
  <c r="I147" i="13"/>
  <c r="I146" i="13"/>
  <c r="I145" i="13"/>
  <c r="I144" i="13"/>
  <c r="I143" i="13"/>
  <c r="I142" i="13"/>
  <c r="I141" i="13"/>
  <c r="I140" i="13"/>
  <c r="I139" i="13"/>
  <c r="I138" i="13"/>
  <c r="I137" i="13"/>
  <c r="I136" i="13"/>
  <c r="I135" i="13"/>
  <c r="I134" i="13"/>
  <c r="I133" i="13"/>
  <c r="I132" i="13"/>
  <c r="I131" i="13"/>
  <c r="I130" i="13"/>
  <c r="I129" i="13"/>
  <c r="I128" i="13"/>
  <c r="I127" i="13"/>
  <c r="I126" i="13"/>
  <c r="I125" i="13"/>
  <c r="I124" i="13"/>
  <c r="I123" i="13"/>
  <c r="I122" i="13"/>
  <c r="I121" i="13"/>
  <c r="G29" i="15" l="1"/>
  <c r="D1" i="15"/>
  <c r="C1" i="15"/>
  <c r="C1" i="14"/>
  <c r="A1" i="14"/>
  <c r="I223" i="13" l="1"/>
  <c r="N219" i="13"/>
  <c r="N218" i="13"/>
  <c r="N217" i="13"/>
  <c r="N216" i="13"/>
  <c r="K219" i="13"/>
  <c r="K218" i="13"/>
  <c r="K217" i="13"/>
  <c r="K216" i="13"/>
  <c r="C213" i="13"/>
  <c r="P217" i="13"/>
  <c r="P218" i="13" s="1"/>
  <c r="O217" i="13"/>
  <c r="O216" i="13"/>
  <c r="P216" i="13"/>
  <c r="L213" i="13"/>
  <c r="J213" i="13"/>
  <c r="O218" i="13" l="1"/>
  <c r="H124" i="12" l="1"/>
  <c r="G124" i="12"/>
  <c r="F124" i="12"/>
  <c r="E124" i="12"/>
  <c r="D124" i="12"/>
  <c r="C124" i="12"/>
  <c r="B124" i="12"/>
  <c r="I220" i="13" l="1"/>
  <c r="I216" i="13"/>
  <c r="I219" i="13"/>
  <c r="I221" i="13"/>
  <c r="I217" i="13"/>
  <c r="I222" i="13"/>
  <c r="I218" i="13"/>
  <c r="I226" i="13" l="1"/>
  <c r="J124" i="12"/>
  <c r="J217" i="13" l="1"/>
  <c r="J223" i="13"/>
  <c r="J219" i="13"/>
  <c r="J218" i="13"/>
  <c r="K224" i="13"/>
  <c r="K221" i="13"/>
  <c r="N223" i="13"/>
  <c r="N222" i="13"/>
  <c r="K223" i="13"/>
  <c r="K222" i="13"/>
  <c r="N224" i="13"/>
  <c r="N221" i="13"/>
  <c r="J220" i="13"/>
  <c r="J221" i="13"/>
  <c r="J216" i="13"/>
  <c r="J222" i="13"/>
</calcChain>
</file>

<file path=xl/comments1.xml><?xml version="1.0" encoding="utf-8"?>
<comments xmlns="http://schemas.openxmlformats.org/spreadsheetml/2006/main">
  <authors>
    <author>Mhairi Donaghy</author>
  </authors>
  <commentList>
    <comment ref="N194" authorId="0" shapeId="0">
      <text>
        <r>
          <rPr>
            <b/>
            <sz val="9"/>
            <color indexed="81"/>
            <rFont val="Tahoma"/>
            <family val="2"/>
          </rPr>
          <t>289 - 1693 sq ft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N204" authorId="0" shapeId="0">
      <text>
        <r>
          <rPr>
            <b/>
            <sz val="9"/>
            <color indexed="81"/>
            <rFont val="Tahoma"/>
            <family val="2"/>
          </rPr>
          <t>410 sq ft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<sst xmlns="http://schemas.openxmlformats.org/spreadsheetml/2006/main" count="521" uniqueCount="214">
  <si>
    <t>Street</t>
  </si>
  <si>
    <t>Occupier Name</t>
  </si>
  <si>
    <t>Condition</t>
  </si>
  <si>
    <t>Public Art</t>
  </si>
  <si>
    <t>Nearest property</t>
  </si>
  <si>
    <t>Description</t>
  </si>
  <si>
    <t>Cycle Racks</t>
  </si>
  <si>
    <t>Number of racks</t>
  </si>
  <si>
    <t>Off Street car parks</t>
  </si>
  <si>
    <t>Number spaces</t>
  </si>
  <si>
    <t>Cost</t>
  </si>
  <si>
    <t>Floors/storeys</t>
  </si>
  <si>
    <t>Outdoor parks/gardens</t>
  </si>
  <si>
    <t>On Street car parking</t>
  </si>
  <si>
    <t>Occupier Description</t>
  </si>
  <si>
    <t>Size</t>
  </si>
  <si>
    <t>Flower displays/ hanging baskets</t>
  </si>
  <si>
    <t>Seating/resting places</t>
  </si>
  <si>
    <t>Location</t>
  </si>
  <si>
    <t>Appearance</t>
  </si>
  <si>
    <t>Apperance</t>
  </si>
  <si>
    <t>Rubbish bins</t>
  </si>
  <si>
    <t>Street lighting</t>
  </si>
  <si>
    <t>White</t>
  </si>
  <si>
    <t>Sodium</t>
  </si>
  <si>
    <t>Taxi ranks</t>
  </si>
  <si>
    <t>No. ranks</t>
  </si>
  <si>
    <t>Marshalled</t>
  </si>
  <si>
    <t>Lighting</t>
  </si>
  <si>
    <t>Business confidence</t>
  </si>
  <si>
    <t>Very confident</t>
  </si>
  <si>
    <t>Confident</t>
  </si>
  <si>
    <t>Unconfident</t>
  </si>
  <si>
    <t>Not at all confident</t>
  </si>
  <si>
    <t>Neither/nor</t>
  </si>
  <si>
    <t>Increased</t>
  </si>
  <si>
    <t>0.1-5%</t>
  </si>
  <si>
    <t>Stayed the same</t>
  </si>
  <si>
    <t>Decreased</t>
  </si>
  <si>
    <t>More than 25%</t>
  </si>
  <si>
    <t>6-15%</t>
  </si>
  <si>
    <t>16-25%</t>
  </si>
  <si>
    <t>Q1. Has your business turnover at these premises changed in the past five years?</t>
  </si>
  <si>
    <t>Q2. Has employment at these premises changed in the past five years?</t>
  </si>
  <si>
    <t>Modern Columns</t>
  </si>
  <si>
    <t>Trad columns</t>
  </si>
  <si>
    <t>Quality shop display</t>
  </si>
  <si>
    <t>Unit details</t>
  </si>
  <si>
    <t>Street name</t>
  </si>
  <si>
    <t>Florist</t>
  </si>
  <si>
    <t>Classification</t>
  </si>
  <si>
    <t>√</t>
  </si>
  <si>
    <t>Age</t>
  </si>
  <si>
    <t>Vacant sites</t>
  </si>
  <si>
    <t>10 v good</t>
  </si>
  <si>
    <t>0 v bad</t>
  </si>
  <si>
    <t>Large</t>
  </si>
  <si>
    <t>Med</t>
  </si>
  <si>
    <t>Butcher</t>
  </si>
  <si>
    <t>Hairdresser</t>
  </si>
  <si>
    <t>Charity shop</t>
  </si>
  <si>
    <t>Mobility aids and scooters</t>
  </si>
  <si>
    <t>Total</t>
  </si>
  <si>
    <t>Count</t>
  </si>
  <si>
    <t>Average</t>
  </si>
  <si>
    <t>Dentist</t>
  </si>
  <si>
    <t>Upholstery</t>
  </si>
  <si>
    <t>Mail boxes</t>
  </si>
  <si>
    <t>Unit Classification</t>
  </si>
  <si>
    <t>Comparison Retail</t>
  </si>
  <si>
    <t>Convenience Retail</t>
  </si>
  <si>
    <t>Retail Services</t>
  </si>
  <si>
    <t>Leisure Services</t>
  </si>
  <si>
    <t>Cards</t>
  </si>
  <si>
    <t>Clothing repair/alteration</t>
  </si>
  <si>
    <t>Newsagent (CTN)</t>
  </si>
  <si>
    <t>Insurance</t>
  </si>
  <si>
    <t>Fishmonger</t>
  </si>
  <si>
    <t>Greengrocer</t>
  </si>
  <si>
    <t>Jeweller</t>
  </si>
  <si>
    <t>Off license</t>
  </si>
  <si>
    <t>Opticians</t>
  </si>
  <si>
    <t>Pawn shop</t>
  </si>
  <si>
    <t>Post office</t>
  </si>
  <si>
    <t>Sandwich takeaway</t>
  </si>
  <si>
    <t>Second hand goods</t>
  </si>
  <si>
    <t>Sportswear - clothes, equipment</t>
  </si>
  <si>
    <t>Supermarket</t>
  </si>
  <si>
    <t>Sweet shop</t>
  </si>
  <si>
    <t>Takeaway - hot food</t>
  </si>
  <si>
    <t>Antiques</t>
  </si>
  <si>
    <t>Art - equipment, paintings, etc</t>
  </si>
  <si>
    <t>Book shop - new/second hand</t>
  </si>
  <si>
    <t>Carpets and flooring</t>
  </si>
  <si>
    <t>Department and variety shops</t>
  </si>
  <si>
    <t>DIY and home improvement (paint, wallpaper, etc)</t>
  </si>
  <si>
    <t>Garden and equipment</t>
  </si>
  <si>
    <t>Toys, games and hobbies</t>
  </si>
  <si>
    <t>Frozen foods</t>
  </si>
  <si>
    <t>Health foods and supplements</t>
  </si>
  <si>
    <t>Markets and small stalls</t>
  </si>
  <si>
    <t>Shoe repair/cobbler</t>
  </si>
  <si>
    <t>Electrical and goods repair</t>
  </si>
  <si>
    <t>Financial Services</t>
  </si>
  <si>
    <t>Business and Property Services</t>
  </si>
  <si>
    <t>Catalogue showroom (e.g. Argos)</t>
  </si>
  <si>
    <t>Bike sales &amp; accessories</t>
  </si>
  <si>
    <t>Bags and accessories inc. travel/ luggage</t>
  </si>
  <si>
    <t>Music shop - instruments CDs, records, sheet music</t>
  </si>
  <si>
    <t>Stationer and office supplies - home/commercial</t>
  </si>
  <si>
    <t>Baker and confectioner</t>
  </si>
  <si>
    <t>Fancy dress hire</t>
  </si>
  <si>
    <t>Laundrette, dry cleaner and ironing</t>
  </si>
  <si>
    <t>Petrol filling station</t>
  </si>
  <si>
    <t>Photography and optical sales (cameras, binoculars)</t>
  </si>
  <si>
    <t>Photo processing</t>
  </si>
  <si>
    <t>Photo studio</t>
  </si>
  <si>
    <t>Travel agent</t>
  </si>
  <si>
    <t>Car and vehicle rental</t>
  </si>
  <si>
    <t>Car and vehicle repair and service</t>
  </si>
  <si>
    <t>Video store - rental</t>
  </si>
  <si>
    <t>Cinema, theatre and concert hall</t>
  </si>
  <si>
    <t>Hotel and guest house</t>
  </si>
  <si>
    <t>Bars, pubs and wine bars</t>
  </si>
  <si>
    <t>Restaurants</t>
  </si>
  <si>
    <t>Bank, building society and credit union</t>
  </si>
  <si>
    <t>Building supplies and services</t>
  </si>
  <si>
    <t>Business goods and services</t>
  </si>
  <si>
    <t>Legal services - lawyer, solicitor</t>
  </si>
  <si>
    <t>Printing and photocopying</t>
  </si>
  <si>
    <t>Property services e.g. building surveyor</t>
  </si>
  <si>
    <t>Doctor and health centre</t>
  </si>
  <si>
    <t>Undertaker and funeral services</t>
  </si>
  <si>
    <t>Locksmith</t>
  </si>
  <si>
    <t>Place of worship</t>
  </si>
  <si>
    <t>Other - non retail</t>
  </si>
  <si>
    <t>Transport - bus/rail station, ferry port</t>
  </si>
  <si>
    <t>Council office</t>
  </si>
  <si>
    <t>Museum and art gallery</t>
  </si>
  <si>
    <t>Town hall</t>
  </si>
  <si>
    <t>Plumbing service and repair</t>
  </si>
  <si>
    <t>Camping and outdoors</t>
  </si>
  <si>
    <t>Car parts</t>
  </si>
  <si>
    <t>Car showroom incl motorcycles</t>
  </si>
  <si>
    <t>Convenience store (food, drink, news)</t>
  </si>
  <si>
    <t>Estate agent - property sales/letting</t>
  </si>
  <si>
    <t>Crafts, gifts, china, glass and fancy goods</t>
  </si>
  <si>
    <t>Gaming (betting office, arcade, bingo, casino, pool hall)</t>
  </si>
  <si>
    <t>Hardware and ironmonger</t>
  </si>
  <si>
    <t>Household goods</t>
  </si>
  <si>
    <t>Toiletries, cosmetics and beauty products</t>
  </si>
  <si>
    <t>Community-based charity</t>
  </si>
  <si>
    <t>Chemist / pharmacy</t>
  </si>
  <si>
    <t>Accountant, investment and other financial services</t>
  </si>
  <si>
    <t>Phone - mobile sales/repair/accessories</t>
  </si>
  <si>
    <t>Pay day loan and cheque cashing</t>
  </si>
  <si>
    <t>Discount stores and pound shops</t>
  </si>
  <si>
    <t>Clothing sales general</t>
  </si>
  <si>
    <t>Clothing sales/hire specialist (wedding, kilt, dancewear, etc)</t>
  </si>
  <si>
    <t>Business centre - various occupiers</t>
  </si>
  <si>
    <t>Health clinic (chiropodist, chiropracter, physio, weight loss)</t>
  </si>
  <si>
    <t>Textiles and goods purchase (Cash 4 Clothes, etc)</t>
  </si>
  <si>
    <t>Vacant</t>
  </si>
  <si>
    <t>Other non retail</t>
  </si>
  <si>
    <t>Beauty (nail bar, tanning, beauty salon, tattoo, piercings)</t>
  </si>
  <si>
    <t>Blinds and curtains (inc textiles and soft furnishings)</t>
  </si>
  <si>
    <t>Business office - not elsewhere classified (inc newspaper, political office, etc)</t>
  </si>
  <si>
    <t>Café and coffee shop</t>
  </si>
  <si>
    <t>Children and baby (inc clothes, prams, seats, etc)</t>
  </si>
  <si>
    <t>Computers and electronic goods - sales/repair</t>
  </si>
  <si>
    <t>Education - nursery, school, college, university</t>
  </si>
  <si>
    <t>Electrical and goods sales (other than computer/camera, etc)</t>
  </si>
  <si>
    <t>Employment agency and careers advice/recruitment</t>
  </si>
  <si>
    <t>Footwear - sales</t>
  </si>
  <si>
    <t>Furniture and kitchens</t>
  </si>
  <si>
    <t>Haberdashery - wool, sewing, fabric</t>
  </si>
  <si>
    <t>Hair and jewellery products - discount</t>
  </si>
  <si>
    <t>Retail sales - not elsewhere classified</t>
  </si>
  <si>
    <t>Sport and leisure facilities (inc gyms, dance studios)</t>
  </si>
  <si>
    <t>Type</t>
  </si>
  <si>
    <t>Pet store, vet, accessories and grooming</t>
  </si>
  <si>
    <t>Clubs, dancehall, disco, kids play and nightclubs</t>
  </si>
  <si>
    <t>Industrial and manufacturing - all uses</t>
  </si>
  <si>
    <t>Independent</t>
  </si>
  <si>
    <t>Chain</t>
  </si>
  <si>
    <t>Library</t>
  </si>
  <si>
    <t>Emergency Services - Police/Fire/Ambulance Stations</t>
  </si>
  <si>
    <t>Public sector other (non Council)</t>
  </si>
  <si>
    <t>Retail services - not elsewhere classified (e.g. internet café)</t>
  </si>
  <si>
    <t>Delicatessen and specialist grocer</t>
  </si>
  <si>
    <t>Vacancy rate - relevant</t>
  </si>
  <si>
    <t>Vacancy rate - all</t>
  </si>
  <si>
    <t>Other</t>
  </si>
  <si>
    <t>Small</t>
  </si>
  <si>
    <t>Blank</t>
  </si>
  <si>
    <t>YTA: XXX</t>
  </si>
  <si>
    <t>Audit Date: XXX</t>
  </si>
  <si>
    <t>Care home - residential</t>
  </si>
  <si>
    <t>Score</t>
  </si>
  <si>
    <t>Retail Use?</t>
  </si>
  <si>
    <t>Indep/ Multiple</t>
  </si>
  <si>
    <t>Inc. vacant % ?</t>
  </si>
  <si>
    <t>No. of Floors/ Storey</t>
  </si>
  <si>
    <t>Size - S/M/L</t>
  </si>
  <si>
    <t>Condition bldg front</t>
  </si>
  <si>
    <t>Vacant?
Y = Retail
V = Other</t>
  </si>
  <si>
    <t>UPRN Code</t>
  </si>
  <si>
    <t>Street Audit Ref</t>
  </si>
  <si>
    <t>Street number</t>
  </si>
  <si>
    <t>Any other relevant details - taxi rank, public toilets, phone box, boat moorings/ harbour</t>
  </si>
  <si>
    <t>Anything else?</t>
  </si>
  <si>
    <t>Other = V</t>
  </si>
  <si>
    <t>Retail = Y</t>
  </si>
  <si>
    <r>
      <t xml:space="preserve">Q3. How confident are you about your future business performance in </t>
    </r>
    <r>
      <rPr>
        <b/>
        <sz val="11"/>
        <color rgb="FFFF0000"/>
        <rFont val="Calibri"/>
        <family val="2"/>
        <scheme val="minor"/>
      </rPr>
      <t>xxx town</t>
    </r>
    <r>
      <rPr>
        <b/>
        <sz val="11"/>
        <color theme="1"/>
        <rFont val="Calibri"/>
        <family val="2"/>
        <scheme val="minor"/>
      </rPr>
      <t xml:space="preserve"> over the next five years?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</si>
</sst>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21">
    <xf numFmtId="0" fontId="0" fillId="0" borderId="0" xfId="0"/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wrapText="1"/>
    </xf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2" fillId="0" borderId="1" xfId="0" applyFont="1" applyBorder="1"/>
    <xf numFmtId="0" fontId="2" fillId="0" borderId="8" xfId="0" applyFont="1" applyBorder="1"/>
    <xf numFmtId="0" fontId="2" fillId="0" borderId="9" xfId="0" applyFont="1" applyBorder="1"/>
    <xf numFmtId="0" fontId="0" fillId="0" borderId="0" xfId="0" applyBorder="1"/>
    <xf numFmtId="0" fontId="0" fillId="0" borderId="0" xfId="0" applyFont="1"/>
    <xf numFmtId="0" fontId="0" fillId="0" borderId="1" xfId="0" applyBorder="1"/>
    <xf numFmtId="0" fontId="0" fillId="0" borderId="8" xfId="0" applyBorder="1"/>
    <xf numFmtId="0" fontId="0" fillId="0" borderId="9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2" fillId="0" borderId="0" xfId="0" applyFont="1" applyBorder="1" applyAlignment="1">
      <alignment wrapText="1"/>
    </xf>
    <xf numFmtId="0" fontId="1" fillId="0" borderId="0" xfId="0" applyFont="1" applyBorder="1"/>
    <xf numFmtId="0" fontId="0" fillId="0" borderId="1" xfId="0" applyFill="1" applyBorder="1"/>
    <xf numFmtId="0" fontId="0" fillId="0" borderId="8" xfId="0" applyFill="1" applyBorder="1"/>
    <xf numFmtId="0" fontId="0" fillId="0" borderId="9" xfId="0" applyFill="1" applyBorder="1"/>
    <xf numFmtId="164" fontId="0" fillId="0" borderId="0" xfId="0" applyNumberFormat="1"/>
    <xf numFmtId="0" fontId="0" fillId="0" borderId="8" xfId="0" applyBorder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 applyBorder="1" applyAlignment="1">
      <alignment wrapText="1"/>
    </xf>
    <xf numFmtId="0" fontId="0" fillId="0" borderId="0" xfId="0" applyBorder="1" applyAlignment="1">
      <alignment wrapText="1"/>
    </xf>
    <xf numFmtId="0" fontId="0" fillId="0" borderId="1" xfId="0" applyBorder="1" applyAlignment="1">
      <alignment wrapText="1"/>
    </xf>
    <xf numFmtId="0" fontId="0" fillId="0" borderId="9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5" fillId="0" borderId="0" xfId="0" applyFont="1"/>
    <xf numFmtId="0" fontId="4" fillId="0" borderId="0" xfId="0" applyFont="1"/>
    <xf numFmtId="0" fontId="0" fillId="0" borderId="8" xfId="0" applyBorder="1" applyAlignment="1">
      <alignment vertical="center"/>
    </xf>
    <xf numFmtId="0" fontId="0" fillId="0" borderId="1" xfId="0" applyBorder="1" applyAlignment="1">
      <alignment vertical="center"/>
    </xf>
    <xf numFmtId="0" fontId="2" fillId="0" borderId="1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0" fillId="0" borderId="1" xfId="0" applyFill="1" applyBorder="1" applyAlignment="1">
      <alignment vertical="center"/>
    </xf>
    <xf numFmtId="0" fontId="0" fillId="0" borderId="0" xfId="0" applyFill="1"/>
    <xf numFmtId="0" fontId="2" fillId="0" borderId="8" xfId="0" applyFont="1" applyBorder="1" applyAlignment="1">
      <alignment vertical="center"/>
    </xf>
    <xf numFmtId="0" fontId="0" fillId="0" borderId="9" xfId="0" applyFont="1" applyBorder="1" applyAlignment="1">
      <alignment horizontal="center" vertical="center"/>
    </xf>
    <xf numFmtId="9" fontId="0" fillId="0" borderId="0" xfId="1" applyFont="1"/>
    <xf numFmtId="0" fontId="0" fillId="0" borderId="16" xfId="0" applyBorder="1"/>
    <xf numFmtId="0" fontId="0" fillId="0" borderId="18" xfId="0" applyBorder="1"/>
    <xf numFmtId="0" fontId="0" fillId="0" borderId="17" xfId="0" applyBorder="1"/>
    <xf numFmtId="0" fontId="0" fillId="0" borderId="0" xfId="0" applyAlignment="1">
      <alignment horizontal="center"/>
    </xf>
    <xf numFmtId="9" fontId="0" fillId="0" borderId="0" xfId="1" applyFont="1" applyAlignment="1">
      <alignment horizontal="center"/>
    </xf>
    <xf numFmtId="9" fontId="0" fillId="0" borderId="2" xfId="1" applyFont="1" applyBorder="1"/>
    <xf numFmtId="9" fontId="0" fillId="0" borderId="8" xfId="1" applyFont="1" applyBorder="1"/>
    <xf numFmtId="9" fontId="0" fillId="0" borderId="5" xfId="1" applyFont="1" applyBorder="1"/>
    <xf numFmtId="9" fontId="0" fillId="0" borderId="4" xfId="1" applyFont="1" applyBorder="1"/>
    <xf numFmtId="9" fontId="0" fillId="0" borderId="9" xfId="1" applyFont="1" applyBorder="1"/>
    <xf numFmtId="9" fontId="0" fillId="0" borderId="7" xfId="1" applyFont="1" applyBorder="1"/>
    <xf numFmtId="164" fontId="7" fillId="0" borderId="5" xfId="0" applyNumberFormat="1" applyFont="1" applyBorder="1"/>
    <xf numFmtId="164" fontId="7" fillId="0" borderId="6" xfId="0" applyNumberFormat="1" applyFont="1" applyBorder="1"/>
    <xf numFmtId="0" fontId="7" fillId="0" borderId="7" xfId="0" applyFont="1" applyBorder="1"/>
    <xf numFmtId="0" fontId="0" fillId="0" borderId="0" xfId="0" applyBorder="1" applyAlignment="1">
      <alignment horizontal="center"/>
    </xf>
    <xf numFmtId="0" fontId="0" fillId="0" borderId="8" xfId="0" applyBorder="1" applyAlignment="1">
      <alignment horizontal="left"/>
    </xf>
    <xf numFmtId="0" fontId="2" fillId="0" borderId="0" xfId="0" applyFont="1" applyBorder="1"/>
    <xf numFmtId="0" fontId="2" fillId="0" borderId="23" xfId="0" applyFont="1" applyBorder="1" applyAlignment="1">
      <alignment wrapText="1"/>
    </xf>
    <xf numFmtId="0" fontId="2" fillId="0" borderId="24" xfId="0" applyFont="1" applyBorder="1" applyAlignment="1">
      <alignment wrapText="1"/>
    </xf>
    <xf numFmtId="0" fontId="2" fillId="0" borderId="25" xfId="0" applyFont="1" applyBorder="1" applyAlignment="1">
      <alignment wrapText="1"/>
    </xf>
    <xf numFmtId="0" fontId="0" fillId="0" borderId="1" xfId="0" applyFill="1" applyBorder="1" applyAlignment="1">
      <alignment horizontal="center"/>
    </xf>
    <xf numFmtId="0" fontId="0" fillId="0" borderId="9" xfId="0" applyFill="1" applyBorder="1" applyAlignment="1">
      <alignment horizontal="center" wrapText="1"/>
    </xf>
    <xf numFmtId="0" fontId="2" fillId="0" borderId="0" xfId="0" applyFont="1" applyFill="1" applyBorder="1"/>
    <xf numFmtId="0" fontId="2" fillId="0" borderId="26" xfId="0" applyFont="1" applyBorder="1" applyAlignment="1">
      <alignment wrapText="1"/>
    </xf>
    <xf numFmtId="0" fontId="0" fillId="0" borderId="22" xfId="0" applyBorder="1"/>
    <xf numFmtId="0" fontId="0" fillId="0" borderId="19" xfId="0" applyBorder="1"/>
    <xf numFmtId="0" fontId="0" fillId="0" borderId="19" xfId="0" applyFill="1" applyBorder="1"/>
    <xf numFmtId="0" fontId="0" fillId="0" borderId="19" xfId="0" applyBorder="1" applyAlignment="1">
      <alignment vertical="center"/>
    </xf>
    <xf numFmtId="0" fontId="2" fillId="0" borderId="19" xfId="0" applyFont="1" applyBorder="1" applyAlignment="1">
      <alignment vertical="center"/>
    </xf>
    <xf numFmtId="0" fontId="0" fillId="0" borderId="20" xfId="0" applyBorder="1"/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1" fillId="0" borderId="0" xfId="0" applyFont="1" applyAlignment="1"/>
    <xf numFmtId="0" fontId="0" fillId="0" borderId="18" xfId="0" applyBorder="1" applyAlignment="1">
      <alignment horizontal="left" wrapText="1"/>
    </xf>
    <xf numFmtId="0" fontId="0" fillId="0" borderId="19" xfId="0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7" xfId="0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0" fillId="0" borderId="21" xfId="0" applyBorder="1" applyAlignment="1">
      <alignment horizontal="left" wrapText="1"/>
    </xf>
    <xf numFmtId="0" fontId="2" fillId="0" borderId="4" xfId="0" applyFont="1" applyBorder="1" applyAlignment="1">
      <alignment horizontal="left" wrapText="1"/>
    </xf>
    <xf numFmtId="0" fontId="0" fillId="0" borderId="1" xfId="0" applyBorder="1" applyAlignment="1">
      <alignment horizontal="left"/>
    </xf>
    <xf numFmtId="0" fontId="0" fillId="0" borderId="9" xfId="0" applyBorder="1" applyAlignment="1">
      <alignment horizontal="left"/>
    </xf>
    <xf numFmtId="0" fontId="2" fillId="0" borderId="16" xfId="0" applyFont="1" applyBorder="1" applyAlignment="1">
      <alignment horizontal="left" wrapText="1"/>
    </xf>
    <xf numFmtId="0" fontId="2" fillId="0" borderId="12" xfId="0" applyFont="1" applyBorder="1" applyAlignment="1">
      <alignment horizontal="left" wrapText="1"/>
    </xf>
    <xf numFmtId="0" fontId="0" fillId="0" borderId="17" xfId="0" applyBorder="1" applyAlignment="1">
      <alignment horizontal="left" wrapText="1"/>
    </xf>
    <xf numFmtId="0" fontId="0" fillId="0" borderId="20" xfId="0" applyBorder="1" applyAlignment="1">
      <alignment horizontal="left" wrapText="1"/>
    </xf>
    <xf numFmtId="0" fontId="0" fillId="0" borderId="15" xfId="0" applyBorder="1" applyAlignment="1">
      <alignment horizontal="left" wrapText="1"/>
    </xf>
    <xf numFmtId="0" fontId="0" fillId="0" borderId="18" xfId="0" applyBorder="1" applyAlignment="1">
      <alignment horizontal="left"/>
    </xf>
    <xf numFmtId="0" fontId="0" fillId="0" borderId="19" xfId="0" applyBorder="1" applyAlignment="1">
      <alignment horizontal="left"/>
    </xf>
    <xf numFmtId="0" fontId="2" fillId="0" borderId="22" xfId="0" applyFont="1" applyBorder="1" applyAlignment="1">
      <alignment horizontal="left" wrapText="1"/>
    </xf>
    <xf numFmtId="0" fontId="0" fillId="0" borderId="18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0" fillId="0" borderId="21" xfId="0" applyBorder="1" applyAlignment="1">
      <alignment horizontal="center" wrapText="1"/>
    </xf>
    <xf numFmtId="0" fontId="0" fillId="0" borderId="13" xfId="0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15" xfId="0" applyBorder="1" applyAlignment="1">
      <alignment horizontal="left"/>
    </xf>
    <xf numFmtId="0" fontId="2" fillId="0" borderId="10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0" fontId="2" fillId="0" borderId="12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1" fillId="0" borderId="27" xfId="0" applyFont="1" applyBorder="1" applyAlignment="1">
      <alignment horizontal="left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226"/>
  <sheetViews>
    <sheetView tabSelected="1" zoomScale="90" zoomScaleNormal="90" workbookViewId="0">
      <pane ySplit="3" topLeftCell="A4" activePane="bottomLeft" state="frozen"/>
      <selection pane="bottomLeft" activeCell="A2" sqref="A2"/>
    </sheetView>
  </sheetViews>
  <sheetFormatPr defaultColWidth="15.7109375" defaultRowHeight="15" x14ac:dyDescent="0.25"/>
  <cols>
    <col min="1" max="1" width="8.28515625" customWidth="1"/>
    <col min="2" max="2" width="7.5703125" customWidth="1"/>
    <col min="3" max="3" width="18.5703125" customWidth="1"/>
    <col min="4" max="4" width="11.85546875" customWidth="1"/>
    <col min="5" max="5" width="12" bestFit="1" customWidth="1"/>
    <col min="6" max="6" width="37.5703125" customWidth="1"/>
    <col min="7" max="7" width="49.5703125" customWidth="1"/>
    <col min="8" max="8" width="35.140625" bestFit="1" customWidth="1"/>
    <col min="9" max="9" width="17.42578125" bestFit="1" customWidth="1"/>
    <col min="10" max="10" width="7.42578125" bestFit="1" customWidth="1"/>
    <col min="11" max="11" width="11.28515625" bestFit="1" customWidth="1"/>
    <col min="12" max="12" width="8.28515625" customWidth="1"/>
    <col min="13" max="13" width="10.140625" bestFit="1" customWidth="1"/>
    <col min="14" max="14" width="9.28515625" bestFit="1" customWidth="1"/>
    <col min="15" max="15" width="12.7109375" bestFit="1" customWidth="1"/>
    <col min="16" max="16" width="12.5703125" bestFit="1" customWidth="1"/>
  </cols>
  <sheetData>
    <row r="1" spans="1:16" x14ac:dyDescent="0.25">
      <c r="A1" s="2" t="s">
        <v>47</v>
      </c>
      <c r="B1" s="2"/>
      <c r="D1" t="s">
        <v>196</v>
      </c>
      <c r="F1" t="s">
        <v>195</v>
      </c>
    </row>
    <row r="2" spans="1:16" ht="15.75" thickBot="1" x14ac:dyDescent="0.3">
      <c r="O2" t="s">
        <v>55</v>
      </c>
      <c r="P2" t="s">
        <v>54</v>
      </c>
    </row>
    <row r="3" spans="1:16" s="4" customFormat="1" ht="45.75" thickBot="1" x14ac:dyDescent="0.3">
      <c r="A3" s="73" t="s">
        <v>206</v>
      </c>
      <c r="B3" s="79" t="s">
        <v>207</v>
      </c>
      <c r="C3" s="74" t="s">
        <v>48</v>
      </c>
      <c r="D3" s="74" t="s">
        <v>208</v>
      </c>
      <c r="E3" s="74" t="s">
        <v>205</v>
      </c>
      <c r="F3" s="74" t="s">
        <v>1</v>
      </c>
      <c r="G3" s="74" t="s">
        <v>14</v>
      </c>
      <c r="H3" s="74" t="s">
        <v>179</v>
      </c>
      <c r="I3" s="74" t="s">
        <v>50</v>
      </c>
      <c r="J3" s="74" t="s">
        <v>199</v>
      </c>
      <c r="K3" s="74" t="s">
        <v>200</v>
      </c>
      <c r="L3" s="74" t="s">
        <v>201</v>
      </c>
      <c r="M3" s="74" t="s">
        <v>202</v>
      </c>
      <c r="N3" s="74" t="s">
        <v>203</v>
      </c>
      <c r="O3" s="74" t="s">
        <v>204</v>
      </c>
      <c r="P3" s="75" t="s">
        <v>46</v>
      </c>
    </row>
    <row r="4" spans="1:16" ht="15.75" thickBot="1" x14ac:dyDescent="0.3">
      <c r="A4" s="19"/>
      <c r="B4" s="80"/>
      <c r="C4" s="20"/>
      <c r="D4" s="20"/>
      <c r="E4" s="20"/>
      <c r="F4" s="20"/>
      <c r="G4" s="20"/>
      <c r="H4" s="20"/>
      <c r="I4" s="20" t="e">
        <f>LOOKUP(H4,'Unit classification'!$A$4:$A$122,'Unit classification'!$I$4:$I$122)</f>
        <v>#N/A</v>
      </c>
      <c r="J4" s="20"/>
      <c r="K4" s="20"/>
      <c r="L4" s="20"/>
      <c r="M4" s="20"/>
      <c r="N4" s="20"/>
      <c r="O4" s="20"/>
      <c r="P4" s="21"/>
    </row>
    <row r="5" spans="1:16" ht="15.75" thickBot="1" x14ac:dyDescent="0.3">
      <c r="A5" s="17"/>
      <c r="B5" s="81"/>
      <c r="C5" s="16"/>
      <c r="D5" s="16"/>
      <c r="E5" s="16"/>
      <c r="F5" s="16"/>
      <c r="G5" s="16"/>
      <c r="H5" s="16"/>
      <c r="I5" s="20" t="e">
        <f>LOOKUP(H5,'Unit classification'!$A$4:$A$122,'Unit classification'!$I$4:$I$122)</f>
        <v>#N/A</v>
      </c>
      <c r="J5" s="16"/>
      <c r="K5" s="16"/>
      <c r="L5" s="16"/>
      <c r="M5" s="16"/>
      <c r="N5" s="16"/>
      <c r="O5" s="16"/>
      <c r="P5" s="18"/>
    </row>
    <row r="6" spans="1:16" ht="15.75" thickBot="1" x14ac:dyDescent="0.3">
      <c r="A6" s="17"/>
      <c r="B6" s="81"/>
      <c r="C6" s="16"/>
      <c r="D6" s="16"/>
      <c r="E6" s="16"/>
      <c r="F6" s="16"/>
      <c r="G6" s="16"/>
      <c r="H6" s="16"/>
      <c r="I6" s="20" t="e">
        <f>LOOKUP(H6,'Unit classification'!$A$4:$A$122,'Unit classification'!$I$4:$I$122)</f>
        <v>#N/A</v>
      </c>
      <c r="J6" s="16"/>
      <c r="K6" s="16"/>
      <c r="L6" s="16"/>
      <c r="M6" s="16"/>
      <c r="N6" s="16"/>
      <c r="O6" s="16"/>
      <c r="P6" s="18"/>
    </row>
    <row r="7" spans="1:16" ht="15.75" thickBot="1" x14ac:dyDescent="0.3">
      <c r="A7" s="17"/>
      <c r="B7" s="81"/>
      <c r="C7" s="16"/>
      <c r="D7" s="16"/>
      <c r="E7" s="16"/>
      <c r="F7" s="16"/>
      <c r="G7" s="16"/>
      <c r="H7" s="16"/>
      <c r="I7" s="20" t="e">
        <f>LOOKUP(H7,'Unit classification'!$A$4:$A$122,'Unit classification'!$I$4:$I$122)</f>
        <v>#N/A</v>
      </c>
      <c r="J7" s="16"/>
      <c r="K7" s="16"/>
      <c r="L7" s="16"/>
      <c r="M7" s="16"/>
      <c r="N7" s="16"/>
      <c r="O7" s="16"/>
      <c r="P7" s="18"/>
    </row>
    <row r="8" spans="1:16" ht="15.75" thickBot="1" x14ac:dyDescent="0.3">
      <c r="A8" s="17"/>
      <c r="B8" s="81"/>
      <c r="C8" s="16"/>
      <c r="D8" s="16"/>
      <c r="E8" s="16"/>
      <c r="F8" s="16"/>
      <c r="G8" s="16"/>
      <c r="H8" s="16"/>
      <c r="I8" s="20" t="e">
        <f>LOOKUP(H8,'Unit classification'!$A$4:$A$122,'Unit classification'!$I$4:$I$122)</f>
        <v>#N/A</v>
      </c>
      <c r="J8" s="16"/>
      <c r="K8" s="16"/>
      <c r="L8" s="16"/>
      <c r="M8" s="16"/>
      <c r="N8" s="16"/>
      <c r="O8" s="16"/>
      <c r="P8" s="18"/>
    </row>
    <row r="9" spans="1:16" ht="15.75" thickBot="1" x14ac:dyDescent="0.3">
      <c r="A9" s="17"/>
      <c r="B9" s="81"/>
      <c r="C9" s="16"/>
      <c r="D9" s="16"/>
      <c r="E9" s="16"/>
      <c r="F9" s="16"/>
      <c r="G9" s="16"/>
      <c r="H9" s="16"/>
      <c r="I9" s="20" t="e">
        <f>LOOKUP(H9,'Unit classification'!$A$4:$A$122,'Unit classification'!$I$4:$I$122)</f>
        <v>#N/A</v>
      </c>
      <c r="J9" s="16"/>
      <c r="K9" s="16"/>
      <c r="L9" s="16"/>
      <c r="M9" s="16"/>
      <c r="N9" s="16"/>
      <c r="O9" s="16"/>
      <c r="P9" s="18"/>
    </row>
    <row r="10" spans="1:16" ht="15.75" thickBot="1" x14ac:dyDescent="0.3">
      <c r="A10" s="17"/>
      <c r="B10" s="81"/>
      <c r="C10" s="16"/>
      <c r="D10" s="16"/>
      <c r="E10" s="16"/>
      <c r="F10" s="16"/>
      <c r="G10" s="16"/>
      <c r="H10" s="16"/>
      <c r="I10" s="20" t="e">
        <f>LOOKUP(H10,'Unit classification'!$A$4:$A$122,'Unit classification'!$I$4:$I$122)</f>
        <v>#N/A</v>
      </c>
      <c r="J10" s="16"/>
      <c r="K10" s="16"/>
      <c r="L10" s="16"/>
      <c r="M10" s="16"/>
      <c r="N10" s="16"/>
      <c r="O10" s="16"/>
      <c r="P10" s="18"/>
    </row>
    <row r="11" spans="1:16" ht="15.75" thickBot="1" x14ac:dyDescent="0.3">
      <c r="A11" s="17"/>
      <c r="B11" s="81"/>
      <c r="C11" s="16"/>
      <c r="D11" s="16"/>
      <c r="E11" s="16"/>
      <c r="F11" s="16"/>
      <c r="G11" s="16"/>
      <c r="H11" s="16"/>
      <c r="I11" s="20" t="e">
        <f>LOOKUP(H11,'Unit classification'!$A$4:$A$122,'Unit classification'!$I$4:$I$122)</f>
        <v>#N/A</v>
      </c>
      <c r="J11" s="16"/>
      <c r="K11" s="16"/>
      <c r="L11" s="16"/>
      <c r="M11" s="16"/>
      <c r="N11" s="16"/>
      <c r="O11" s="16"/>
      <c r="P11" s="18"/>
    </row>
    <row r="12" spans="1:16" ht="15.75" thickBot="1" x14ac:dyDescent="0.3">
      <c r="A12" s="17"/>
      <c r="B12" s="81"/>
      <c r="C12" s="16"/>
      <c r="D12" s="16"/>
      <c r="E12" s="16"/>
      <c r="F12" s="16"/>
      <c r="G12" s="16"/>
      <c r="H12" s="16"/>
      <c r="I12" s="20" t="e">
        <f>LOOKUP(H12,'Unit classification'!$A$4:$A$122,'Unit classification'!$I$4:$I$122)</f>
        <v>#N/A</v>
      </c>
      <c r="J12" s="16"/>
      <c r="K12" s="16"/>
      <c r="L12" s="16"/>
      <c r="M12" s="16"/>
      <c r="N12" s="16"/>
      <c r="O12" s="16"/>
      <c r="P12" s="18"/>
    </row>
    <row r="13" spans="1:16" ht="15.75" thickBot="1" x14ac:dyDescent="0.3">
      <c r="A13" s="17"/>
      <c r="B13" s="81"/>
      <c r="C13" s="16"/>
      <c r="D13" s="16"/>
      <c r="E13" s="16"/>
      <c r="F13" s="16"/>
      <c r="G13" s="16"/>
      <c r="H13" s="16"/>
      <c r="I13" s="20" t="e">
        <f>LOOKUP(H13,'Unit classification'!$A$4:$A$122,'Unit classification'!$I$4:$I$122)</f>
        <v>#N/A</v>
      </c>
      <c r="J13" s="16"/>
      <c r="K13" s="16"/>
      <c r="L13" s="16"/>
      <c r="M13" s="16"/>
      <c r="N13" s="16"/>
      <c r="O13" s="16"/>
      <c r="P13" s="18"/>
    </row>
    <row r="14" spans="1:16" ht="15.75" thickBot="1" x14ac:dyDescent="0.3">
      <c r="A14" s="17"/>
      <c r="B14" s="81"/>
      <c r="C14" s="16"/>
      <c r="D14" s="16"/>
      <c r="E14" s="16"/>
      <c r="F14" s="16"/>
      <c r="G14" s="16"/>
      <c r="H14" s="16"/>
      <c r="I14" s="20" t="e">
        <f>LOOKUP(H14,'Unit classification'!$A$4:$A$122,'Unit classification'!$I$4:$I$122)</f>
        <v>#N/A</v>
      </c>
      <c r="J14" s="16"/>
      <c r="K14" s="16"/>
      <c r="L14" s="16"/>
      <c r="M14" s="16"/>
      <c r="N14" s="16"/>
      <c r="O14" s="16"/>
      <c r="P14" s="18"/>
    </row>
    <row r="15" spans="1:16" ht="15.75" thickBot="1" x14ac:dyDescent="0.3">
      <c r="A15" s="17"/>
      <c r="B15" s="81"/>
      <c r="C15" s="16"/>
      <c r="D15" s="16"/>
      <c r="E15" s="16"/>
      <c r="F15" s="16"/>
      <c r="G15" s="16"/>
      <c r="H15" s="16"/>
      <c r="I15" s="20" t="e">
        <f>LOOKUP(H15,'Unit classification'!$A$4:$A$122,'Unit classification'!$I$4:$I$122)</f>
        <v>#N/A</v>
      </c>
      <c r="J15" s="16"/>
      <c r="K15" s="16"/>
      <c r="L15" s="16"/>
      <c r="M15" s="16"/>
      <c r="N15" s="16"/>
      <c r="O15" s="16"/>
      <c r="P15" s="18"/>
    </row>
    <row r="16" spans="1:16" ht="15.75" thickBot="1" x14ac:dyDescent="0.3">
      <c r="A16" s="17"/>
      <c r="B16" s="81"/>
      <c r="C16" s="16"/>
      <c r="D16" s="16"/>
      <c r="E16" s="16"/>
      <c r="F16" s="16"/>
      <c r="G16" s="16"/>
      <c r="H16" s="16"/>
      <c r="I16" s="20" t="e">
        <f>LOOKUP(H16,'Unit classification'!$A$4:$A$122,'Unit classification'!$I$4:$I$122)</f>
        <v>#N/A</v>
      </c>
      <c r="J16" s="16"/>
      <c r="K16" s="16"/>
      <c r="L16" s="16"/>
      <c r="M16" s="16"/>
      <c r="N16" s="16"/>
      <c r="O16" s="16"/>
      <c r="P16" s="18"/>
    </row>
    <row r="17" spans="1:16" ht="15.75" thickBot="1" x14ac:dyDescent="0.3">
      <c r="A17" s="17"/>
      <c r="B17" s="81"/>
      <c r="C17" s="16"/>
      <c r="D17" s="16"/>
      <c r="E17" s="16"/>
      <c r="F17" s="16"/>
      <c r="G17" s="16"/>
      <c r="H17" s="16"/>
      <c r="I17" s="20" t="e">
        <f>LOOKUP(H17,'Unit classification'!$A$4:$A$122,'Unit classification'!$I$4:$I$122)</f>
        <v>#N/A</v>
      </c>
      <c r="J17" s="16"/>
      <c r="K17" s="16"/>
      <c r="L17" s="16"/>
      <c r="M17" s="16"/>
      <c r="N17" s="16"/>
      <c r="O17" s="16"/>
      <c r="P17" s="18"/>
    </row>
    <row r="18" spans="1:16" ht="15.75" thickBot="1" x14ac:dyDescent="0.3">
      <c r="A18" s="17"/>
      <c r="B18" s="81"/>
      <c r="C18" s="16"/>
      <c r="D18" s="16"/>
      <c r="E18" s="16"/>
      <c r="F18" s="16"/>
      <c r="G18" s="16"/>
      <c r="H18" s="16"/>
      <c r="I18" s="20" t="e">
        <f>LOOKUP(H18,'Unit classification'!$A$4:$A$122,'Unit classification'!$I$4:$I$122)</f>
        <v>#N/A</v>
      </c>
      <c r="J18" s="16"/>
      <c r="K18" s="16"/>
      <c r="L18" s="16"/>
      <c r="M18" s="16"/>
      <c r="N18" s="16"/>
      <c r="O18" s="16"/>
      <c r="P18" s="18"/>
    </row>
    <row r="19" spans="1:16" ht="15.75" thickBot="1" x14ac:dyDescent="0.3">
      <c r="A19" s="17"/>
      <c r="B19" s="81"/>
      <c r="C19" s="16"/>
      <c r="D19" s="16"/>
      <c r="E19" s="16"/>
      <c r="F19" s="16"/>
      <c r="G19" s="16"/>
      <c r="H19" s="16"/>
      <c r="I19" s="20" t="e">
        <f>LOOKUP(H19,'Unit classification'!$A$4:$A$122,'Unit classification'!$I$4:$I$122)</f>
        <v>#N/A</v>
      </c>
      <c r="J19" s="16"/>
      <c r="K19" s="16"/>
      <c r="L19" s="16"/>
      <c r="M19" s="16"/>
      <c r="N19" s="16"/>
      <c r="O19" s="16"/>
      <c r="P19" s="18"/>
    </row>
    <row r="20" spans="1:16" ht="15.75" thickBot="1" x14ac:dyDescent="0.3">
      <c r="A20" s="17"/>
      <c r="B20" s="81"/>
      <c r="C20" s="16"/>
      <c r="D20" s="16"/>
      <c r="E20" s="16"/>
      <c r="F20" s="16"/>
      <c r="G20" s="16"/>
      <c r="H20" s="16"/>
      <c r="I20" s="20" t="e">
        <f>LOOKUP(H20,'Unit classification'!$A$4:$A$122,'Unit classification'!$I$4:$I$122)</f>
        <v>#N/A</v>
      </c>
      <c r="J20" s="16"/>
      <c r="K20" s="16"/>
      <c r="L20" s="16"/>
      <c r="M20" s="16"/>
      <c r="N20" s="16"/>
      <c r="O20" s="16"/>
      <c r="P20" s="18"/>
    </row>
    <row r="21" spans="1:16" ht="15.75" thickBot="1" x14ac:dyDescent="0.3">
      <c r="A21" s="17"/>
      <c r="B21" s="81"/>
      <c r="C21" s="16"/>
      <c r="D21" s="16"/>
      <c r="E21" s="16"/>
      <c r="F21" s="16"/>
      <c r="G21" s="16"/>
      <c r="H21" s="16"/>
      <c r="I21" s="20" t="e">
        <f>LOOKUP(H21,'Unit classification'!$A$4:$A$122,'Unit classification'!$I$4:$I$122)</f>
        <v>#N/A</v>
      </c>
      <c r="J21" s="16"/>
      <c r="K21" s="16"/>
      <c r="L21" s="16"/>
      <c r="M21" s="16"/>
      <c r="N21" s="16"/>
      <c r="O21" s="16"/>
      <c r="P21" s="18"/>
    </row>
    <row r="22" spans="1:16" ht="15.75" thickBot="1" x14ac:dyDescent="0.3">
      <c r="A22" s="17"/>
      <c r="B22" s="81"/>
      <c r="C22" s="16"/>
      <c r="D22" s="16"/>
      <c r="E22" s="16"/>
      <c r="F22" s="16"/>
      <c r="G22" s="16"/>
      <c r="H22" s="16"/>
      <c r="I22" s="20" t="e">
        <f>LOOKUP(H22,'Unit classification'!$A$4:$A$122,'Unit classification'!$I$4:$I$122)</f>
        <v>#N/A</v>
      </c>
      <c r="J22" s="16"/>
      <c r="K22" s="16"/>
      <c r="L22" s="16"/>
      <c r="M22" s="16"/>
      <c r="N22" s="16"/>
      <c r="O22" s="16"/>
      <c r="P22" s="18"/>
    </row>
    <row r="23" spans="1:16" ht="15.75" thickBot="1" x14ac:dyDescent="0.3">
      <c r="A23" s="17"/>
      <c r="B23" s="81"/>
      <c r="C23" s="16"/>
      <c r="D23" s="16"/>
      <c r="E23" s="16"/>
      <c r="F23" s="16"/>
      <c r="G23" s="16"/>
      <c r="H23" s="16"/>
      <c r="I23" s="20" t="e">
        <f>LOOKUP(H23,'Unit classification'!$A$4:$A$122,'Unit classification'!$I$4:$I$122)</f>
        <v>#N/A</v>
      </c>
      <c r="J23" s="16"/>
      <c r="K23" s="16"/>
      <c r="L23" s="16"/>
      <c r="M23" s="16"/>
      <c r="N23" s="16"/>
      <c r="O23" s="16"/>
      <c r="P23" s="18"/>
    </row>
    <row r="24" spans="1:16" ht="15.75" thickBot="1" x14ac:dyDescent="0.3">
      <c r="A24" s="17"/>
      <c r="B24" s="81"/>
      <c r="C24" s="16"/>
      <c r="D24" s="16"/>
      <c r="E24" s="16"/>
      <c r="F24" s="16"/>
      <c r="G24" s="16"/>
      <c r="H24" s="16"/>
      <c r="I24" s="20" t="e">
        <f>LOOKUP(H24,'Unit classification'!$A$4:$A$122,'Unit classification'!$I$4:$I$122)</f>
        <v>#N/A</v>
      </c>
      <c r="J24" s="16"/>
      <c r="K24" s="16"/>
      <c r="L24" s="16"/>
      <c r="M24" s="16"/>
      <c r="N24" s="16"/>
      <c r="O24" s="16"/>
      <c r="P24" s="18"/>
    </row>
    <row r="25" spans="1:16" ht="15.75" thickBot="1" x14ac:dyDescent="0.3">
      <c r="A25" s="17"/>
      <c r="B25" s="81"/>
      <c r="C25" s="16"/>
      <c r="D25" s="16"/>
      <c r="E25" s="16"/>
      <c r="F25" s="16"/>
      <c r="G25" s="16"/>
      <c r="H25" s="16"/>
      <c r="I25" s="20" t="e">
        <f>LOOKUP(H25,'Unit classification'!$A$4:$A$122,'Unit classification'!$I$4:$I$122)</f>
        <v>#N/A</v>
      </c>
      <c r="J25" s="16"/>
      <c r="K25" s="16"/>
      <c r="L25" s="16"/>
      <c r="M25" s="16"/>
      <c r="N25" s="16"/>
      <c r="O25" s="16"/>
      <c r="P25" s="18"/>
    </row>
    <row r="26" spans="1:16" ht="15.75" thickBot="1" x14ac:dyDescent="0.3">
      <c r="A26" s="17"/>
      <c r="B26" s="81"/>
      <c r="C26" s="16"/>
      <c r="D26" s="16"/>
      <c r="E26" s="16"/>
      <c r="F26" s="16"/>
      <c r="G26" s="16"/>
      <c r="H26" s="16"/>
      <c r="I26" s="20" t="e">
        <f>LOOKUP(H26,'Unit classification'!$A$4:$A$122,'Unit classification'!$I$4:$I$122)</f>
        <v>#N/A</v>
      </c>
      <c r="J26" s="16"/>
      <c r="K26" s="16"/>
      <c r="L26" s="16"/>
      <c r="M26" s="16"/>
      <c r="N26" s="16"/>
      <c r="O26" s="16"/>
      <c r="P26" s="18"/>
    </row>
    <row r="27" spans="1:16" ht="15.75" thickBot="1" x14ac:dyDescent="0.3">
      <c r="A27" s="17"/>
      <c r="B27" s="81"/>
      <c r="C27" s="16"/>
      <c r="D27" s="16"/>
      <c r="E27" s="16"/>
      <c r="F27" s="16"/>
      <c r="G27" s="16"/>
      <c r="H27" s="16"/>
      <c r="I27" s="20" t="e">
        <f>LOOKUP(H27,'Unit classification'!$A$4:$A$122,'Unit classification'!$I$4:$I$122)</f>
        <v>#N/A</v>
      </c>
      <c r="J27" s="16"/>
      <c r="K27" s="16"/>
      <c r="L27" s="16"/>
      <c r="M27" s="16"/>
      <c r="N27" s="16"/>
      <c r="O27" s="16"/>
      <c r="P27" s="18"/>
    </row>
    <row r="28" spans="1:16" ht="15.75" thickBot="1" x14ac:dyDescent="0.3">
      <c r="A28" s="17"/>
      <c r="B28" s="81"/>
      <c r="C28" s="16"/>
      <c r="D28" s="16"/>
      <c r="E28" s="16"/>
      <c r="F28" s="16"/>
      <c r="G28" s="16"/>
      <c r="H28" s="16"/>
      <c r="I28" s="20" t="e">
        <f>LOOKUP(H28,'Unit classification'!$A$4:$A$122,'Unit classification'!$I$4:$I$122)</f>
        <v>#N/A</v>
      </c>
      <c r="J28" s="16"/>
      <c r="K28" s="16"/>
      <c r="L28" s="16"/>
      <c r="M28" s="16"/>
      <c r="N28" s="16"/>
      <c r="O28" s="16"/>
      <c r="P28" s="18"/>
    </row>
    <row r="29" spans="1:16" ht="15.75" thickBot="1" x14ac:dyDescent="0.3">
      <c r="A29" s="17"/>
      <c r="B29" s="81"/>
      <c r="C29" s="16"/>
      <c r="D29" s="16"/>
      <c r="E29" s="16"/>
      <c r="F29" s="16"/>
      <c r="G29" s="16"/>
      <c r="H29" s="16"/>
      <c r="I29" s="20" t="e">
        <f>LOOKUP(H29,'Unit classification'!$A$4:$A$122,'Unit classification'!$I$4:$I$122)</f>
        <v>#N/A</v>
      </c>
      <c r="J29" s="16"/>
      <c r="K29" s="16"/>
      <c r="L29" s="16"/>
      <c r="M29" s="16"/>
      <c r="N29" s="16"/>
      <c r="O29" s="16"/>
      <c r="P29" s="18"/>
    </row>
    <row r="30" spans="1:16" ht="15.75" thickBot="1" x14ac:dyDescent="0.3">
      <c r="A30" s="17"/>
      <c r="B30" s="81"/>
      <c r="C30" s="16"/>
      <c r="D30" s="16"/>
      <c r="E30" s="16"/>
      <c r="F30" s="16"/>
      <c r="G30" s="16"/>
      <c r="H30" s="16"/>
      <c r="I30" s="20" t="e">
        <f>LOOKUP(H30,'Unit classification'!$A$4:$A$122,'Unit classification'!$I$4:$I$122)</f>
        <v>#N/A</v>
      </c>
      <c r="J30" s="16"/>
      <c r="K30" s="16"/>
      <c r="L30" s="16"/>
      <c r="M30" s="16"/>
      <c r="N30" s="16"/>
      <c r="O30" s="16"/>
      <c r="P30" s="18"/>
    </row>
    <row r="31" spans="1:16" ht="15.75" thickBot="1" x14ac:dyDescent="0.3">
      <c r="A31" s="17"/>
      <c r="B31" s="81"/>
      <c r="C31" s="16"/>
      <c r="D31" s="16"/>
      <c r="E31" s="16"/>
      <c r="F31" s="16"/>
      <c r="G31" s="16"/>
      <c r="H31" s="16"/>
      <c r="I31" s="20" t="e">
        <f>LOOKUP(H31,'Unit classification'!$A$4:$A$122,'Unit classification'!$I$4:$I$122)</f>
        <v>#N/A</v>
      </c>
      <c r="J31" s="16"/>
      <c r="K31" s="16"/>
      <c r="L31" s="16"/>
      <c r="M31" s="16"/>
      <c r="N31" s="16"/>
      <c r="O31" s="16"/>
      <c r="P31" s="18"/>
    </row>
    <row r="32" spans="1:16" ht="15.75" thickBot="1" x14ac:dyDescent="0.3">
      <c r="A32" s="17"/>
      <c r="B32" s="81"/>
      <c r="C32" s="16"/>
      <c r="D32" s="16"/>
      <c r="E32" s="16"/>
      <c r="F32" s="16"/>
      <c r="G32" s="16"/>
      <c r="H32" s="16"/>
      <c r="I32" s="20" t="e">
        <f>LOOKUP(H32,'Unit classification'!$A$4:$A$122,'Unit classification'!$I$4:$I$122)</f>
        <v>#N/A</v>
      </c>
      <c r="J32" s="16"/>
      <c r="K32" s="16"/>
      <c r="L32" s="16"/>
      <c r="M32" s="16"/>
      <c r="N32" s="16"/>
      <c r="O32" s="16"/>
      <c r="P32" s="18"/>
    </row>
    <row r="33" spans="1:16" ht="15.75" thickBot="1" x14ac:dyDescent="0.3">
      <c r="A33" s="17"/>
      <c r="B33" s="81"/>
      <c r="C33" s="16"/>
      <c r="D33" s="16"/>
      <c r="E33" s="16"/>
      <c r="F33" s="16"/>
      <c r="G33" s="16"/>
      <c r="H33" s="16"/>
      <c r="I33" s="20" t="e">
        <f>LOOKUP(H33,'Unit classification'!$A$4:$A$122,'Unit classification'!$I$4:$I$122)</f>
        <v>#N/A</v>
      </c>
      <c r="J33" s="16"/>
      <c r="K33" s="16"/>
      <c r="L33" s="16"/>
      <c r="M33" s="16"/>
      <c r="N33" s="16"/>
      <c r="O33" s="16"/>
      <c r="P33" s="18"/>
    </row>
    <row r="34" spans="1:16" ht="15.75" thickBot="1" x14ac:dyDescent="0.3">
      <c r="A34" s="17"/>
      <c r="B34" s="81"/>
      <c r="C34" s="16"/>
      <c r="D34" s="16"/>
      <c r="E34" s="16"/>
      <c r="F34" s="16"/>
      <c r="G34" s="16"/>
      <c r="H34" s="16"/>
      <c r="I34" s="20" t="e">
        <f>LOOKUP(H34,'Unit classification'!$A$4:$A$122,'Unit classification'!$I$4:$I$122)</f>
        <v>#N/A</v>
      </c>
      <c r="J34" s="16"/>
      <c r="K34" s="16"/>
      <c r="L34" s="16"/>
      <c r="M34" s="16"/>
      <c r="N34" s="16"/>
      <c r="O34" s="16"/>
      <c r="P34" s="18"/>
    </row>
    <row r="35" spans="1:16" ht="15.75" thickBot="1" x14ac:dyDescent="0.3">
      <c r="A35" s="17"/>
      <c r="B35" s="81"/>
      <c r="C35" s="16"/>
      <c r="D35" s="16"/>
      <c r="E35" s="16"/>
      <c r="F35" s="16"/>
      <c r="G35" s="16"/>
      <c r="H35" s="16"/>
      <c r="I35" s="20" t="e">
        <f>LOOKUP(H35,'Unit classification'!$A$4:$A$122,'Unit classification'!$I$4:$I$122)</f>
        <v>#N/A</v>
      </c>
      <c r="J35" s="16"/>
      <c r="K35" s="16"/>
      <c r="L35" s="16"/>
      <c r="M35" s="16"/>
      <c r="N35" s="16"/>
      <c r="O35" s="16"/>
      <c r="P35" s="18"/>
    </row>
    <row r="36" spans="1:16" ht="15.75" thickBot="1" x14ac:dyDescent="0.3">
      <c r="A36" s="17"/>
      <c r="B36" s="81"/>
      <c r="C36" s="16"/>
      <c r="D36" s="16"/>
      <c r="E36" s="16"/>
      <c r="F36" s="16"/>
      <c r="G36" s="16"/>
      <c r="H36" s="16"/>
      <c r="I36" s="20" t="e">
        <f>LOOKUP(H36,'Unit classification'!$A$4:$A$122,'Unit classification'!$I$4:$I$122)</f>
        <v>#N/A</v>
      </c>
      <c r="J36" s="16"/>
      <c r="K36" s="16"/>
      <c r="L36" s="16"/>
      <c r="M36" s="16"/>
      <c r="N36" s="16"/>
      <c r="O36" s="16"/>
      <c r="P36" s="18"/>
    </row>
    <row r="37" spans="1:16" ht="15.75" thickBot="1" x14ac:dyDescent="0.3">
      <c r="A37" s="17"/>
      <c r="B37" s="81"/>
      <c r="C37" s="16"/>
      <c r="D37" s="16"/>
      <c r="E37" s="16"/>
      <c r="F37" s="16"/>
      <c r="G37" s="16"/>
      <c r="H37" s="16"/>
      <c r="I37" s="20" t="e">
        <f>LOOKUP(H37,'Unit classification'!$A$4:$A$122,'Unit classification'!$I$4:$I$122)</f>
        <v>#N/A</v>
      </c>
      <c r="J37" s="16"/>
      <c r="K37" s="16"/>
      <c r="L37" s="16"/>
      <c r="M37" s="16"/>
      <c r="N37" s="16"/>
      <c r="O37" s="16"/>
      <c r="P37" s="18"/>
    </row>
    <row r="38" spans="1:16" ht="15.75" thickBot="1" x14ac:dyDescent="0.3">
      <c r="A38" s="17"/>
      <c r="B38" s="81"/>
      <c r="C38" s="16"/>
      <c r="D38" s="16"/>
      <c r="E38" s="16"/>
      <c r="F38" s="16"/>
      <c r="G38" s="16"/>
      <c r="H38" s="16"/>
      <c r="I38" s="20" t="e">
        <f>LOOKUP(H38,'Unit classification'!$A$4:$A$122,'Unit classification'!$I$4:$I$122)</f>
        <v>#N/A</v>
      </c>
      <c r="J38" s="16"/>
      <c r="K38" s="16"/>
      <c r="L38" s="16"/>
      <c r="M38" s="16"/>
      <c r="N38" s="16"/>
      <c r="O38" s="16"/>
      <c r="P38" s="18"/>
    </row>
    <row r="39" spans="1:16" ht="15.75" thickBot="1" x14ac:dyDescent="0.3">
      <c r="A39" s="17"/>
      <c r="B39" s="81"/>
      <c r="C39" s="16"/>
      <c r="D39" s="16"/>
      <c r="E39" s="16"/>
      <c r="F39" s="16"/>
      <c r="G39" s="16"/>
      <c r="H39" s="16"/>
      <c r="I39" s="20" t="e">
        <f>LOOKUP(H39,'Unit classification'!$A$4:$A$122,'Unit classification'!$I$4:$I$122)</f>
        <v>#N/A</v>
      </c>
      <c r="J39" s="16"/>
      <c r="K39" s="16"/>
      <c r="L39" s="16"/>
      <c r="M39" s="16"/>
      <c r="N39" s="16"/>
      <c r="O39" s="16"/>
      <c r="P39" s="18"/>
    </row>
    <row r="40" spans="1:16" ht="15.75" thickBot="1" x14ac:dyDescent="0.3">
      <c r="A40" s="17"/>
      <c r="B40" s="81"/>
      <c r="C40" s="16"/>
      <c r="D40" s="16"/>
      <c r="E40" s="16"/>
      <c r="F40" s="16"/>
      <c r="G40" s="16"/>
      <c r="H40" s="16"/>
      <c r="I40" s="20" t="e">
        <f>LOOKUP(H40,'Unit classification'!$A$4:$A$122,'Unit classification'!$I$4:$I$122)</f>
        <v>#N/A</v>
      </c>
      <c r="J40" s="16"/>
      <c r="K40" s="16"/>
      <c r="L40" s="16"/>
      <c r="M40" s="16"/>
      <c r="N40" s="16"/>
      <c r="O40" s="16"/>
      <c r="P40" s="18"/>
    </row>
    <row r="41" spans="1:16" ht="15.75" thickBot="1" x14ac:dyDescent="0.3">
      <c r="A41" s="17"/>
      <c r="B41" s="81"/>
      <c r="C41" s="16"/>
      <c r="D41" s="16"/>
      <c r="E41" s="16"/>
      <c r="F41" s="16"/>
      <c r="G41" s="16"/>
      <c r="H41" s="16"/>
      <c r="I41" s="20" t="e">
        <f>LOOKUP(H41,'Unit classification'!$A$4:$A$122,'Unit classification'!$I$4:$I$122)</f>
        <v>#N/A</v>
      </c>
      <c r="J41" s="16"/>
      <c r="K41" s="16"/>
      <c r="L41" s="16"/>
      <c r="M41" s="16"/>
      <c r="N41" s="16"/>
      <c r="O41" s="16"/>
      <c r="P41" s="18"/>
    </row>
    <row r="42" spans="1:16" ht="15.75" thickBot="1" x14ac:dyDescent="0.3">
      <c r="A42" s="17"/>
      <c r="B42" s="81"/>
      <c r="C42" s="16"/>
      <c r="D42" s="16"/>
      <c r="E42" s="16"/>
      <c r="F42" s="16"/>
      <c r="G42" s="16"/>
      <c r="H42" s="16"/>
      <c r="I42" s="20" t="e">
        <f>LOOKUP(H42,'Unit classification'!$A$4:$A$122,'Unit classification'!$I$4:$I$122)</f>
        <v>#N/A</v>
      </c>
      <c r="J42" s="16"/>
      <c r="K42" s="16"/>
      <c r="L42" s="16"/>
      <c r="M42" s="16"/>
      <c r="N42" s="16"/>
      <c r="O42" s="16"/>
      <c r="P42" s="18"/>
    </row>
    <row r="43" spans="1:16" ht="15.75" thickBot="1" x14ac:dyDescent="0.3">
      <c r="A43" s="17"/>
      <c r="B43" s="81"/>
      <c r="C43" s="16"/>
      <c r="D43" s="16"/>
      <c r="E43" s="16"/>
      <c r="F43" s="16"/>
      <c r="G43" s="16"/>
      <c r="H43" s="16"/>
      <c r="I43" s="20" t="e">
        <f>LOOKUP(H43,'Unit classification'!$A$4:$A$122,'Unit classification'!$I$4:$I$122)</f>
        <v>#N/A</v>
      </c>
      <c r="J43" s="16"/>
      <c r="K43" s="16"/>
      <c r="L43" s="16"/>
      <c r="M43" s="16"/>
      <c r="N43" s="16"/>
      <c r="O43" s="16"/>
      <c r="P43" s="18"/>
    </row>
    <row r="44" spans="1:16" ht="15.75" thickBot="1" x14ac:dyDescent="0.3">
      <c r="A44" s="25"/>
      <c r="B44" s="82"/>
      <c r="C44" s="24"/>
      <c r="D44" s="16"/>
      <c r="E44" s="16"/>
      <c r="F44" s="24"/>
      <c r="G44" s="24"/>
      <c r="H44" s="16"/>
      <c r="I44" s="20" t="e">
        <f>LOOKUP(H44,'Unit classification'!$A$4:$A$122,'Unit classification'!$I$4:$I$122)</f>
        <v>#N/A</v>
      </c>
      <c r="J44" s="16"/>
      <c r="K44" s="24"/>
      <c r="L44" s="24"/>
      <c r="M44" s="24"/>
      <c r="N44" s="24"/>
      <c r="O44" s="24"/>
      <c r="P44" s="26"/>
    </row>
    <row r="45" spans="1:16" ht="15.75" thickBot="1" x14ac:dyDescent="0.3">
      <c r="A45" s="25"/>
      <c r="B45" s="82"/>
      <c r="C45" s="24"/>
      <c r="D45" s="16"/>
      <c r="E45" s="16"/>
      <c r="F45" s="24"/>
      <c r="G45" s="24"/>
      <c r="H45" s="16"/>
      <c r="I45" s="20" t="e">
        <f>LOOKUP(H45,'Unit classification'!$A$4:$A$122,'Unit classification'!$I$4:$I$122)</f>
        <v>#N/A</v>
      </c>
      <c r="J45" s="16"/>
      <c r="K45" s="24"/>
      <c r="L45" s="24"/>
      <c r="M45" s="24"/>
      <c r="N45" s="24"/>
      <c r="O45" s="24"/>
      <c r="P45" s="26"/>
    </row>
    <row r="46" spans="1:16" ht="15.75" thickBot="1" x14ac:dyDescent="0.3">
      <c r="A46" s="25"/>
      <c r="B46" s="82"/>
      <c r="C46" s="24"/>
      <c r="D46" s="16"/>
      <c r="E46" s="16"/>
      <c r="F46" s="24"/>
      <c r="G46" s="24"/>
      <c r="H46" s="16"/>
      <c r="I46" s="20" t="e">
        <f>LOOKUP(H46,'Unit classification'!$A$4:$A$122,'Unit classification'!$I$4:$I$122)</f>
        <v>#N/A</v>
      </c>
      <c r="J46" s="16"/>
      <c r="K46" s="24"/>
      <c r="L46" s="24"/>
      <c r="M46" s="24"/>
      <c r="N46" s="24"/>
      <c r="O46" s="24"/>
      <c r="P46" s="26"/>
    </row>
    <row r="47" spans="1:16" ht="15.75" thickBot="1" x14ac:dyDescent="0.3">
      <c r="A47" s="25"/>
      <c r="B47" s="82"/>
      <c r="C47" s="24"/>
      <c r="D47" s="16"/>
      <c r="E47" s="16"/>
      <c r="F47" s="24"/>
      <c r="G47" s="24"/>
      <c r="H47" s="16"/>
      <c r="I47" s="20" t="e">
        <f>LOOKUP(H47,'Unit classification'!$A$4:$A$122,'Unit classification'!$I$4:$I$122)</f>
        <v>#N/A</v>
      </c>
      <c r="J47" s="16"/>
      <c r="K47" s="24"/>
      <c r="L47" s="24"/>
      <c r="M47" s="24"/>
      <c r="N47" s="24"/>
      <c r="O47" s="24"/>
      <c r="P47" s="26"/>
    </row>
    <row r="48" spans="1:16" ht="15.75" thickBot="1" x14ac:dyDescent="0.3">
      <c r="A48" s="25"/>
      <c r="B48" s="82"/>
      <c r="C48" s="24"/>
      <c r="D48" s="16"/>
      <c r="E48" s="16"/>
      <c r="F48" s="24"/>
      <c r="G48" s="24"/>
      <c r="H48" s="16"/>
      <c r="I48" s="20" t="e">
        <f>LOOKUP(H48,'Unit classification'!$A$4:$A$122,'Unit classification'!$I$4:$I$122)</f>
        <v>#N/A</v>
      </c>
      <c r="J48" s="16"/>
      <c r="K48" s="24"/>
      <c r="L48" s="24"/>
      <c r="M48" s="24"/>
      <c r="N48" s="24"/>
      <c r="O48" s="24"/>
      <c r="P48" s="26"/>
    </row>
    <row r="49" spans="1:16" ht="15.75" thickBot="1" x14ac:dyDescent="0.3">
      <c r="A49" s="25"/>
      <c r="B49" s="82"/>
      <c r="C49" s="24"/>
      <c r="D49" s="16"/>
      <c r="E49" s="16"/>
      <c r="F49" s="24"/>
      <c r="G49" s="24"/>
      <c r="H49" s="16"/>
      <c r="I49" s="20" t="e">
        <f>LOOKUP(H49,'Unit classification'!$A$4:$A$122,'Unit classification'!$I$4:$I$122)</f>
        <v>#N/A</v>
      </c>
      <c r="J49" s="16"/>
      <c r="K49" s="24"/>
      <c r="L49" s="24"/>
      <c r="M49" s="24"/>
      <c r="N49" s="24"/>
      <c r="O49" s="24"/>
      <c r="P49" s="26"/>
    </row>
    <row r="50" spans="1:16" ht="15.75" thickBot="1" x14ac:dyDescent="0.3">
      <c r="A50" s="25"/>
      <c r="B50" s="82"/>
      <c r="C50" s="24"/>
      <c r="D50" s="16"/>
      <c r="E50" s="16"/>
      <c r="F50" s="24"/>
      <c r="G50" s="24"/>
      <c r="H50" s="16"/>
      <c r="I50" s="20" t="e">
        <f>LOOKUP(H50,'Unit classification'!$A$4:$A$122,'Unit classification'!$I$4:$I$122)</f>
        <v>#N/A</v>
      </c>
      <c r="J50" s="16"/>
      <c r="K50" s="16"/>
      <c r="L50" s="24"/>
      <c r="M50" s="24"/>
      <c r="N50" s="24"/>
      <c r="O50" s="24"/>
      <c r="P50" s="26"/>
    </row>
    <row r="51" spans="1:16" ht="15.75" thickBot="1" x14ac:dyDescent="0.3">
      <c r="A51" s="25"/>
      <c r="B51" s="82"/>
      <c r="C51" s="24"/>
      <c r="D51" s="16"/>
      <c r="E51" s="16"/>
      <c r="F51" s="24"/>
      <c r="G51" s="24"/>
      <c r="H51" s="16"/>
      <c r="I51" s="20" t="e">
        <f>LOOKUP(H51,'Unit classification'!$A$4:$A$122,'Unit classification'!$I$4:$I$122)</f>
        <v>#N/A</v>
      </c>
      <c r="J51" s="16"/>
      <c r="K51" s="24"/>
      <c r="L51" s="24"/>
      <c r="M51" s="24"/>
      <c r="N51" s="24"/>
      <c r="O51" s="24"/>
      <c r="P51" s="26"/>
    </row>
    <row r="52" spans="1:16" ht="15.75" thickBot="1" x14ac:dyDescent="0.3">
      <c r="A52" s="25"/>
      <c r="B52" s="82"/>
      <c r="C52" s="24"/>
      <c r="D52" s="16"/>
      <c r="E52" s="16"/>
      <c r="F52" s="24"/>
      <c r="G52" s="24"/>
      <c r="H52" s="16"/>
      <c r="I52" s="20" t="e">
        <f>LOOKUP(H52,'Unit classification'!$A$4:$A$122,'Unit classification'!$I$4:$I$122)</f>
        <v>#N/A</v>
      </c>
      <c r="J52" s="16"/>
      <c r="K52" s="24"/>
      <c r="L52" s="24"/>
      <c r="M52" s="24"/>
      <c r="N52" s="24"/>
      <c r="O52" s="24"/>
      <c r="P52" s="26"/>
    </row>
    <row r="53" spans="1:16" ht="15.75" thickBot="1" x14ac:dyDescent="0.3">
      <c r="A53" s="25"/>
      <c r="B53" s="82"/>
      <c r="C53" s="24"/>
      <c r="D53" s="16"/>
      <c r="E53" s="16"/>
      <c r="F53" s="24"/>
      <c r="G53" s="24"/>
      <c r="H53" s="16"/>
      <c r="I53" s="20" t="e">
        <f>LOOKUP(H53,'Unit classification'!$A$4:$A$122,'Unit classification'!$I$4:$I$122)</f>
        <v>#N/A</v>
      </c>
      <c r="J53" s="16"/>
      <c r="K53" s="16"/>
      <c r="L53" s="24"/>
      <c r="M53" s="24"/>
      <c r="N53" s="24"/>
      <c r="O53" s="24"/>
      <c r="P53" s="26"/>
    </row>
    <row r="54" spans="1:16" ht="15.75" thickBot="1" x14ac:dyDescent="0.3">
      <c r="A54" s="25"/>
      <c r="B54" s="82"/>
      <c r="C54" s="24"/>
      <c r="D54" s="16"/>
      <c r="E54" s="16"/>
      <c r="F54" s="24"/>
      <c r="G54" s="24"/>
      <c r="H54" s="16"/>
      <c r="I54" s="20" t="e">
        <f>LOOKUP(H54,'Unit classification'!$A$4:$A$122,'Unit classification'!$I$4:$I$122)</f>
        <v>#N/A</v>
      </c>
      <c r="J54" s="16"/>
      <c r="K54" s="24"/>
      <c r="L54" s="24"/>
      <c r="M54" s="24"/>
      <c r="N54" s="24"/>
      <c r="O54" s="24"/>
      <c r="P54" s="26"/>
    </row>
    <row r="55" spans="1:16" ht="15.75" thickBot="1" x14ac:dyDescent="0.3">
      <c r="A55" s="25"/>
      <c r="B55" s="82"/>
      <c r="C55" s="24"/>
      <c r="D55" s="16"/>
      <c r="E55" s="16"/>
      <c r="F55" s="24"/>
      <c r="G55" s="16"/>
      <c r="H55" s="16"/>
      <c r="I55" s="20" t="e">
        <f>LOOKUP(H55,'Unit classification'!$A$4:$A$122,'Unit classification'!$I$4:$I$122)</f>
        <v>#N/A</v>
      </c>
      <c r="J55" s="16"/>
      <c r="K55" s="16"/>
      <c r="L55" s="16"/>
      <c r="M55" s="16"/>
      <c r="N55" s="16"/>
      <c r="O55" s="16"/>
      <c r="P55" s="18"/>
    </row>
    <row r="56" spans="1:16" ht="15.75" thickBot="1" x14ac:dyDescent="0.3">
      <c r="A56" s="25"/>
      <c r="B56" s="82"/>
      <c r="C56" s="24"/>
      <c r="D56" s="16"/>
      <c r="E56" s="16"/>
      <c r="F56" s="24"/>
      <c r="G56" s="16"/>
      <c r="H56" s="16"/>
      <c r="I56" s="20" t="e">
        <f>LOOKUP(H56,'Unit classification'!$A$4:$A$122,'Unit classification'!$I$4:$I$122)</f>
        <v>#N/A</v>
      </c>
      <c r="J56" s="16"/>
      <c r="K56" s="16"/>
      <c r="L56" s="16"/>
      <c r="M56" s="16"/>
      <c r="N56" s="16"/>
      <c r="O56" s="16"/>
      <c r="P56" s="18"/>
    </row>
    <row r="57" spans="1:16" ht="15.75" thickBot="1" x14ac:dyDescent="0.3">
      <c r="A57" s="25"/>
      <c r="B57" s="82"/>
      <c r="C57" s="24"/>
      <c r="D57" s="16"/>
      <c r="E57" s="16"/>
      <c r="F57" s="24"/>
      <c r="G57" s="16"/>
      <c r="H57" s="16"/>
      <c r="I57" s="20" t="e">
        <f>LOOKUP(H57,'Unit classification'!$A$4:$A$122,'Unit classification'!$I$4:$I$122)</f>
        <v>#N/A</v>
      </c>
      <c r="J57" s="16"/>
      <c r="K57" s="16"/>
      <c r="L57" s="16"/>
      <c r="M57" s="16"/>
      <c r="N57" s="16"/>
      <c r="O57" s="16"/>
      <c r="P57" s="18"/>
    </row>
    <row r="58" spans="1:16" ht="15.75" thickBot="1" x14ac:dyDescent="0.3">
      <c r="A58" s="25"/>
      <c r="B58" s="82"/>
      <c r="C58" s="16"/>
      <c r="D58" s="16"/>
      <c r="E58" s="16"/>
      <c r="F58" s="24"/>
      <c r="G58" s="16"/>
      <c r="H58" s="16"/>
      <c r="I58" s="20" t="e">
        <f>LOOKUP(H58,'Unit classification'!$A$4:$A$122,'Unit classification'!$I$4:$I$122)</f>
        <v>#N/A</v>
      </c>
      <c r="J58" s="16"/>
      <c r="K58" s="16"/>
      <c r="L58" s="16"/>
      <c r="M58" s="16"/>
      <c r="N58" s="16"/>
      <c r="O58" s="16"/>
      <c r="P58" s="18"/>
    </row>
    <row r="59" spans="1:16" ht="15.75" thickBot="1" x14ac:dyDescent="0.3">
      <c r="A59" s="39"/>
      <c r="B59" s="83"/>
      <c r="C59" s="40"/>
      <c r="D59" s="44"/>
      <c r="E59" s="40"/>
      <c r="F59" s="40"/>
      <c r="G59" s="40"/>
      <c r="H59" s="16"/>
      <c r="I59" s="20" t="e">
        <f>LOOKUP(H59,'Unit classification'!$A$4:$A$122,'Unit classification'!$I$4:$I$122)</f>
        <v>#N/A</v>
      </c>
      <c r="J59" s="40"/>
      <c r="K59" s="40"/>
      <c r="L59" s="40"/>
      <c r="M59" s="40"/>
      <c r="N59" s="40"/>
      <c r="O59" s="44"/>
      <c r="P59" s="46"/>
    </row>
    <row r="60" spans="1:16" ht="15.75" thickBot="1" x14ac:dyDescent="0.3">
      <c r="A60" s="39"/>
      <c r="B60" s="83"/>
      <c r="C60" s="40"/>
      <c r="D60" s="44"/>
      <c r="E60" s="40"/>
      <c r="F60" s="40"/>
      <c r="G60" s="40"/>
      <c r="H60" s="16"/>
      <c r="I60" s="20" t="e">
        <f>LOOKUP(H60,'Unit classification'!$A$4:$A$122,'Unit classification'!$I$4:$I$122)</f>
        <v>#N/A</v>
      </c>
      <c r="J60" s="40"/>
      <c r="K60" s="40"/>
      <c r="L60" s="40"/>
      <c r="M60" s="40"/>
      <c r="N60" s="40"/>
      <c r="O60" s="44"/>
      <c r="P60" s="46"/>
    </row>
    <row r="61" spans="1:16" ht="15.75" thickBot="1" x14ac:dyDescent="0.3">
      <c r="A61" s="39"/>
      <c r="B61" s="83"/>
      <c r="C61" s="40"/>
      <c r="D61" s="44"/>
      <c r="E61" s="40"/>
      <c r="F61" s="40"/>
      <c r="G61" s="40"/>
      <c r="H61" s="16"/>
      <c r="I61" s="20" t="e">
        <f>LOOKUP(H61,'Unit classification'!$A$4:$A$122,'Unit classification'!$I$4:$I$122)</f>
        <v>#N/A</v>
      </c>
      <c r="J61" s="40"/>
      <c r="K61" s="40"/>
      <c r="L61" s="40"/>
      <c r="M61" s="40"/>
      <c r="N61" s="40"/>
      <c r="O61" s="44"/>
      <c r="P61" s="46"/>
    </row>
    <row r="62" spans="1:16" ht="15.75" thickBot="1" x14ac:dyDescent="0.3">
      <c r="A62" s="39"/>
      <c r="B62" s="83"/>
      <c r="C62" s="40"/>
      <c r="D62" s="44"/>
      <c r="E62" s="40"/>
      <c r="F62" s="40"/>
      <c r="G62" s="40"/>
      <c r="H62" s="16"/>
      <c r="I62" s="20" t="e">
        <f>LOOKUP(H62,'Unit classification'!$A$4:$A$122,'Unit classification'!$I$4:$I$122)</f>
        <v>#N/A</v>
      </c>
      <c r="J62" s="40"/>
      <c r="K62" s="40"/>
      <c r="L62" s="40"/>
      <c r="M62" s="40"/>
      <c r="N62" s="40"/>
      <c r="O62" s="44"/>
      <c r="P62" s="46"/>
    </row>
    <row r="63" spans="1:16" ht="15.75" thickBot="1" x14ac:dyDescent="0.3">
      <c r="A63" s="39"/>
      <c r="B63" s="83"/>
      <c r="C63" s="40"/>
      <c r="D63" s="44"/>
      <c r="E63" s="40"/>
      <c r="F63" s="40"/>
      <c r="G63" s="40"/>
      <c r="H63" s="16"/>
      <c r="I63" s="20" t="e">
        <f>LOOKUP(H63,'Unit classification'!$A$4:$A$122,'Unit classification'!$I$4:$I$122)</f>
        <v>#N/A</v>
      </c>
      <c r="J63" s="40"/>
      <c r="K63" s="40"/>
      <c r="L63" s="40"/>
      <c r="M63" s="40"/>
      <c r="N63" s="40"/>
      <c r="O63" s="44"/>
      <c r="P63" s="46"/>
    </row>
    <row r="64" spans="1:16" ht="15.75" thickBot="1" x14ac:dyDescent="0.3">
      <c r="A64" s="39"/>
      <c r="B64" s="83"/>
      <c r="C64" s="40"/>
      <c r="D64" s="44"/>
      <c r="E64" s="40"/>
      <c r="F64" s="40"/>
      <c r="G64" s="40"/>
      <c r="H64" s="16"/>
      <c r="I64" s="20" t="e">
        <f>LOOKUP(H64,'Unit classification'!$A$4:$A$122,'Unit classification'!$I$4:$I$122)</f>
        <v>#N/A</v>
      </c>
      <c r="J64" s="40"/>
      <c r="K64" s="40"/>
      <c r="L64" s="40"/>
      <c r="M64" s="40"/>
      <c r="N64" s="40"/>
      <c r="O64" s="44"/>
      <c r="P64" s="46"/>
    </row>
    <row r="65" spans="1:16" ht="15.75" thickBot="1" x14ac:dyDescent="0.3">
      <c r="A65" s="39"/>
      <c r="B65" s="83"/>
      <c r="C65" s="40"/>
      <c r="D65" s="44"/>
      <c r="E65" s="40"/>
      <c r="F65" s="40"/>
      <c r="G65" s="40"/>
      <c r="H65" s="16"/>
      <c r="I65" s="20" t="e">
        <f>LOOKUP(H65,'Unit classification'!$A$4:$A$122,'Unit classification'!$I$4:$I$122)</f>
        <v>#N/A</v>
      </c>
      <c r="J65" s="40"/>
      <c r="K65" s="40"/>
      <c r="L65" s="40"/>
      <c r="M65" s="40"/>
      <c r="N65" s="40"/>
      <c r="O65" s="44"/>
      <c r="P65" s="46"/>
    </row>
    <row r="66" spans="1:16" ht="15.75" thickBot="1" x14ac:dyDescent="0.3">
      <c r="A66" s="39"/>
      <c r="B66" s="83"/>
      <c r="C66" s="40"/>
      <c r="D66" s="44"/>
      <c r="E66" s="40"/>
      <c r="F66" s="40"/>
      <c r="G66" s="40"/>
      <c r="H66" s="16"/>
      <c r="I66" s="20" t="e">
        <f>LOOKUP(H66,'Unit classification'!$A$4:$A$122,'Unit classification'!$I$4:$I$122)</f>
        <v>#N/A</v>
      </c>
      <c r="J66" s="40"/>
      <c r="K66" s="16"/>
      <c r="L66" s="40"/>
      <c r="M66" s="40"/>
      <c r="N66" s="40"/>
      <c r="O66" s="44"/>
      <c r="P66" s="46"/>
    </row>
    <row r="67" spans="1:16" ht="15.75" thickBot="1" x14ac:dyDescent="0.3">
      <c r="A67" s="39"/>
      <c r="B67" s="83"/>
      <c r="C67" s="40"/>
      <c r="D67" s="44"/>
      <c r="E67" s="40"/>
      <c r="F67" s="40"/>
      <c r="G67" s="40"/>
      <c r="H67" s="16"/>
      <c r="I67" s="20" t="e">
        <f>LOOKUP(H67,'Unit classification'!$A$4:$A$122,'Unit classification'!$I$4:$I$122)</f>
        <v>#N/A</v>
      </c>
      <c r="J67" s="40"/>
      <c r="K67" s="40"/>
      <c r="L67" s="40"/>
      <c r="M67" s="40"/>
      <c r="N67" s="40"/>
      <c r="O67" s="44"/>
      <c r="P67" s="46"/>
    </row>
    <row r="68" spans="1:16" ht="15.75" thickBot="1" x14ac:dyDescent="0.3">
      <c r="A68" s="39"/>
      <c r="B68" s="83"/>
      <c r="C68" s="40"/>
      <c r="D68" s="44"/>
      <c r="E68" s="40"/>
      <c r="F68" s="40"/>
      <c r="G68" s="40"/>
      <c r="H68" s="16"/>
      <c r="I68" s="20" t="e">
        <f>LOOKUP(H68,'Unit classification'!$A$4:$A$122,'Unit classification'!$I$4:$I$122)</f>
        <v>#N/A</v>
      </c>
      <c r="J68" s="40"/>
      <c r="K68" s="40"/>
      <c r="L68" s="40"/>
      <c r="M68" s="44"/>
      <c r="N68" s="40"/>
      <c r="O68" s="44"/>
      <c r="P68" s="46"/>
    </row>
    <row r="69" spans="1:16" ht="15.75" thickBot="1" x14ac:dyDescent="0.3">
      <c r="A69" s="39"/>
      <c r="B69" s="83"/>
      <c r="C69" s="40"/>
      <c r="D69" s="44"/>
      <c r="E69" s="40"/>
      <c r="F69" s="40"/>
      <c r="G69" s="40"/>
      <c r="H69" s="16"/>
      <c r="I69" s="20" t="e">
        <f>LOOKUP(H69,'Unit classification'!$A$4:$A$122,'Unit classification'!$I$4:$I$122)</f>
        <v>#N/A</v>
      </c>
      <c r="J69" s="40"/>
      <c r="K69" s="40"/>
      <c r="L69" s="40"/>
      <c r="M69" s="40"/>
      <c r="N69" s="40"/>
      <c r="O69" s="44"/>
      <c r="P69" s="46"/>
    </row>
    <row r="70" spans="1:16" ht="15.75" thickBot="1" x14ac:dyDescent="0.3">
      <c r="A70" s="39"/>
      <c r="B70" s="83"/>
      <c r="C70" s="40"/>
      <c r="D70" s="44"/>
      <c r="E70" s="40"/>
      <c r="F70" s="40"/>
      <c r="G70" s="40"/>
      <c r="H70" s="16"/>
      <c r="I70" s="20" t="e">
        <f>LOOKUP(H70,'Unit classification'!$A$4:$A$122,'Unit classification'!$I$4:$I$122)</f>
        <v>#N/A</v>
      </c>
      <c r="J70" s="40"/>
      <c r="K70" s="16"/>
      <c r="L70" s="40"/>
      <c r="M70" s="40"/>
      <c r="N70" s="40"/>
      <c r="O70" s="44"/>
      <c r="P70" s="46"/>
    </row>
    <row r="71" spans="1:16" ht="15.75" thickBot="1" x14ac:dyDescent="0.3">
      <c r="A71" s="39"/>
      <c r="B71" s="83"/>
      <c r="C71" s="40"/>
      <c r="D71" s="44"/>
      <c r="E71" s="40"/>
      <c r="F71" s="51"/>
      <c r="G71" s="40"/>
      <c r="H71" s="24"/>
      <c r="I71" s="20" t="e">
        <f>LOOKUP(H71,'Unit classification'!$A$4:$A$122,'Unit classification'!$I$4:$I$122)</f>
        <v>#N/A</v>
      </c>
      <c r="J71" s="40"/>
      <c r="K71" s="40"/>
      <c r="L71" s="40"/>
      <c r="M71" s="40"/>
      <c r="N71" s="40"/>
      <c r="O71" s="44"/>
      <c r="P71" s="46"/>
    </row>
    <row r="72" spans="1:16" ht="15.75" thickBot="1" x14ac:dyDescent="0.3">
      <c r="A72" s="39"/>
      <c r="B72" s="83"/>
      <c r="C72" s="43"/>
      <c r="D72" s="44"/>
      <c r="E72" s="40"/>
      <c r="F72" s="40"/>
      <c r="G72" s="40"/>
      <c r="H72" s="16"/>
      <c r="I72" s="20" t="e">
        <f>LOOKUP(H72,'Unit classification'!$A$4:$A$122,'Unit classification'!$I$4:$I$122)</f>
        <v>#N/A</v>
      </c>
      <c r="J72" s="40"/>
      <c r="K72" s="16"/>
      <c r="L72" s="40"/>
      <c r="M72" s="40"/>
      <c r="N72" s="40"/>
      <c r="O72" s="44"/>
      <c r="P72" s="46"/>
    </row>
    <row r="73" spans="1:16" ht="15.75" thickBot="1" x14ac:dyDescent="0.3">
      <c r="A73" s="39"/>
      <c r="B73" s="83"/>
      <c r="C73" s="40"/>
      <c r="D73" s="44"/>
      <c r="E73" s="40"/>
      <c r="F73" s="40"/>
      <c r="G73" s="40"/>
      <c r="H73" s="16"/>
      <c r="I73" s="20" t="e">
        <f>LOOKUP(H73,'Unit classification'!$A$4:$A$122,'Unit classification'!$I$4:$I$122)</f>
        <v>#N/A</v>
      </c>
      <c r="J73" s="40"/>
      <c r="K73" s="40"/>
      <c r="L73" s="40"/>
      <c r="M73" s="40"/>
      <c r="N73" s="40"/>
      <c r="O73" s="44"/>
      <c r="P73" s="46"/>
    </row>
    <row r="74" spans="1:16" ht="15.75" thickBot="1" x14ac:dyDescent="0.3">
      <c r="A74" s="39"/>
      <c r="B74" s="83"/>
      <c r="C74" s="40"/>
      <c r="D74" s="44"/>
      <c r="E74" s="40"/>
      <c r="F74" s="40"/>
      <c r="G74" s="40"/>
      <c r="H74" s="16"/>
      <c r="I74" s="20" t="e">
        <f>LOOKUP(H74,'Unit classification'!$A$4:$A$122,'Unit classification'!$I$4:$I$122)</f>
        <v>#N/A</v>
      </c>
      <c r="J74" s="40"/>
      <c r="K74" s="40"/>
      <c r="L74" s="40"/>
      <c r="M74" s="40"/>
      <c r="N74" s="40"/>
      <c r="O74" s="44"/>
      <c r="P74" s="46"/>
    </row>
    <row r="75" spans="1:16" ht="15.75" thickBot="1" x14ac:dyDescent="0.3">
      <c r="A75" s="39"/>
      <c r="B75" s="83"/>
      <c r="C75" s="40"/>
      <c r="D75" s="44"/>
      <c r="E75" s="40"/>
      <c r="F75" s="40"/>
      <c r="G75" s="40"/>
      <c r="H75" s="16"/>
      <c r="I75" s="20" t="e">
        <f>LOOKUP(H75,'Unit classification'!$A$4:$A$122,'Unit classification'!$I$4:$I$122)</f>
        <v>#N/A</v>
      </c>
      <c r="J75" s="40"/>
      <c r="K75" s="40"/>
      <c r="L75" s="40"/>
      <c r="M75" s="44"/>
      <c r="N75" s="40"/>
      <c r="O75" s="44"/>
      <c r="P75" s="46"/>
    </row>
    <row r="76" spans="1:16" ht="15.75" thickBot="1" x14ac:dyDescent="0.3">
      <c r="A76" s="39"/>
      <c r="B76" s="83"/>
      <c r="C76" s="40"/>
      <c r="D76" s="44"/>
      <c r="E76" s="40"/>
      <c r="F76" s="40"/>
      <c r="G76" s="40"/>
      <c r="H76" s="16"/>
      <c r="I76" s="20" t="e">
        <f>LOOKUP(H76,'Unit classification'!$A$4:$A$122,'Unit classification'!$I$4:$I$122)</f>
        <v>#N/A</v>
      </c>
      <c r="J76" s="40"/>
      <c r="K76" s="40"/>
      <c r="L76" s="40"/>
      <c r="M76" s="40"/>
      <c r="N76" s="40"/>
      <c r="O76" s="44"/>
      <c r="P76" s="46"/>
    </row>
    <row r="77" spans="1:16" ht="15.75" thickBot="1" x14ac:dyDescent="0.3">
      <c r="A77" s="39"/>
      <c r="B77" s="83"/>
      <c r="C77" s="40"/>
      <c r="D77" s="44"/>
      <c r="E77" s="40"/>
      <c r="F77" s="40"/>
      <c r="G77" s="40"/>
      <c r="H77" s="16"/>
      <c r="I77" s="20" t="e">
        <f>LOOKUP(H77,'Unit classification'!$A$4:$A$122,'Unit classification'!$I$4:$I$122)</f>
        <v>#N/A</v>
      </c>
      <c r="J77" s="40"/>
      <c r="K77" s="40"/>
      <c r="L77" s="40"/>
      <c r="M77" s="40"/>
      <c r="N77" s="40"/>
      <c r="O77" s="44"/>
      <c r="P77" s="46"/>
    </row>
    <row r="78" spans="1:16" ht="15.75" thickBot="1" x14ac:dyDescent="0.3">
      <c r="A78" s="39"/>
      <c r="B78" s="83"/>
      <c r="C78" s="40"/>
      <c r="D78" s="44"/>
      <c r="E78" s="40"/>
      <c r="F78" s="40"/>
      <c r="G78" s="40"/>
      <c r="H78" s="16"/>
      <c r="I78" s="20" t="e">
        <f>LOOKUP(H78,'Unit classification'!$A$4:$A$122,'Unit classification'!$I$4:$I$122)</f>
        <v>#N/A</v>
      </c>
      <c r="J78" s="40"/>
      <c r="K78" s="40"/>
      <c r="L78" s="40"/>
      <c r="M78" s="40"/>
      <c r="N78" s="40"/>
      <c r="O78" s="44"/>
      <c r="P78" s="46"/>
    </row>
    <row r="79" spans="1:16" ht="15.75" thickBot="1" x14ac:dyDescent="0.3">
      <c r="A79" s="39"/>
      <c r="B79" s="83"/>
      <c r="C79" s="40"/>
      <c r="D79" s="44"/>
      <c r="E79" s="40"/>
      <c r="F79" s="40"/>
      <c r="G79" s="40"/>
      <c r="H79" s="16"/>
      <c r="I79" s="20" t="e">
        <f>LOOKUP(H79,'Unit classification'!$A$4:$A$122,'Unit classification'!$I$4:$I$122)</f>
        <v>#N/A</v>
      </c>
      <c r="J79" s="40"/>
      <c r="K79" s="40"/>
      <c r="L79" s="40"/>
      <c r="M79" s="40"/>
      <c r="N79" s="40"/>
      <c r="O79" s="44"/>
      <c r="P79" s="46"/>
    </row>
    <row r="80" spans="1:16" ht="15.75" thickBot="1" x14ac:dyDescent="0.3">
      <c r="A80" s="39"/>
      <c r="B80" s="83"/>
      <c r="C80" s="40"/>
      <c r="D80" s="44"/>
      <c r="E80" s="40"/>
      <c r="F80" s="40"/>
      <c r="G80" s="40"/>
      <c r="H80" s="16"/>
      <c r="I80" s="20" t="e">
        <f>LOOKUP(H80,'Unit classification'!$A$4:$A$122,'Unit classification'!$I$4:$I$122)</f>
        <v>#N/A</v>
      </c>
      <c r="J80" s="40"/>
      <c r="K80" s="40"/>
      <c r="L80" s="40"/>
      <c r="M80" s="40"/>
      <c r="N80" s="40"/>
      <c r="O80" s="44"/>
      <c r="P80" s="46"/>
    </row>
    <row r="81" spans="1:16" ht="15.75" thickBot="1" x14ac:dyDescent="0.3">
      <c r="A81" s="39"/>
      <c r="B81" s="83"/>
      <c r="C81" s="40"/>
      <c r="D81" s="44"/>
      <c r="E81" s="40"/>
      <c r="F81" s="40"/>
      <c r="G81" s="40"/>
      <c r="H81" s="16"/>
      <c r="I81" s="20" t="e">
        <f>LOOKUP(H81,'Unit classification'!$A$4:$A$122,'Unit classification'!$I$4:$I$122)</f>
        <v>#N/A</v>
      </c>
      <c r="J81" s="40"/>
      <c r="K81" s="40"/>
      <c r="L81" s="40"/>
      <c r="M81" s="40"/>
      <c r="N81" s="40"/>
      <c r="O81" s="44"/>
      <c r="P81" s="46"/>
    </row>
    <row r="82" spans="1:16" ht="15.75" thickBot="1" x14ac:dyDescent="0.3">
      <c r="A82" s="53"/>
      <c r="B82" s="84"/>
      <c r="C82" s="40"/>
      <c r="D82" s="45"/>
      <c r="E82" s="41"/>
      <c r="F82" s="42"/>
      <c r="G82" s="42"/>
      <c r="H82" s="16"/>
      <c r="I82" s="20" t="e">
        <f>LOOKUP(H82,'Unit classification'!$A$4:$A$122,'Unit classification'!$I$4:$I$122)</f>
        <v>#N/A</v>
      </c>
      <c r="J82" s="41"/>
      <c r="K82" s="40"/>
      <c r="L82" s="40"/>
      <c r="M82" s="40"/>
      <c r="N82" s="40"/>
      <c r="O82" s="45"/>
      <c r="P82" s="54"/>
    </row>
    <row r="83" spans="1:16" ht="15.75" thickBot="1" x14ac:dyDescent="0.3">
      <c r="A83" s="39"/>
      <c r="B83" s="83"/>
      <c r="C83" s="40"/>
      <c r="D83" s="44"/>
      <c r="E83" s="40"/>
      <c r="F83" s="40"/>
      <c r="G83" s="40"/>
      <c r="H83" s="16"/>
      <c r="I83" s="20" t="e">
        <f>LOOKUP(H83,'Unit classification'!$A$4:$A$122,'Unit classification'!$I$4:$I$122)</f>
        <v>#N/A</v>
      </c>
      <c r="J83" s="40"/>
      <c r="K83" s="40"/>
      <c r="L83" s="40"/>
      <c r="M83" s="40"/>
      <c r="N83" s="40"/>
      <c r="O83" s="44"/>
      <c r="P83" s="46"/>
    </row>
    <row r="84" spans="1:16" ht="15.75" thickBot="1" x14ac:dyDescent="0.3">
      <c r="A84" s="39"/>
      <c r="B84" s="83"/>
      <c r="C84" s="40"/>
      <c r="D84" s="44"/>
      <c r="E84" s="40"/>
      <c r="F84" s="40"/>
      <c r="G84" s="40"/>
      <c r="H84" s="16"/>
      <c r="I84" s="20" t="e">
        <f>LOOKUP(H84,'Unit classification'!$A$4:$A$122,'Unit classification'!$I$4:$I$122)</f>
        <v>#N/A</v>
      </c>
      <c r="J84" s="40"/>
      <c r="K84" s="40"/>
      <c r="L84" s="40"/>
      <c r="M84" s="40"/>
      <c r="N84" s="40"/>
      <c r="O84" s="44"/>
      <c r="P84" s="46"/>
    </row>
    <row r="85" spans="1:16" ht="15.75" thickBot="1" x14ac:dyDescent="0.3">
      <c r="A85" s="39"/>
      <c r="B85" s="83"/>
      <c r="C85" s="40"/>
      <c r="D85" s="44"/>
      <c r="E85" s="40"/>
      <c r="F85" s="40"/>
      <c r="G85" s="40"/>
      <c r="H85" s="16"/>
      <c r="I85" s="20" t="e">
        <f>LOOKUP(H85,'Unit classification'!$A$4:$A$122,'Unit classification'!$I$4:$I$122)</f>
        <v>#N/A</v>
      </c>
      <c r="J85" s="40"/>
      <c r="K85" s="16"/>
      <c r="L85" s="40"/>
      <c r="M85" s="40"/>
      <c r="N85" s="40"/>
      <c r="O85" s="44"/>
      <c r="P85" s="46"/>
    </row>
    <row r="86" spans="1:16" ht="15.75" thickBot="1" x14ac:dyDescent="0.3">
      <c r="A86" s="39"/>
      <c r="B86" s="83"/>
      <c r="C86" s="40"/>
      <c r="D86" s="40"/>
      <c r="E86" s="40"/>
      <c r="F86" s="40"/>
      <c r="G86" s="40"/>
      <c r="H86" s="16"/>
      <c r="I86" s="20" t="e">
        <f>LOOKUP(H86,'Unit classification'!$A$4:$A$122,'Unit classification'!$I$4:$I$122)</f>
        <v>#N/A</v>
      </c>
      <c r="J86" s="40"/>
      <c r="K86" s="40"/>
      <c r="L86" s="40"/>
      <c r="M86" s="40"/>
      <c r="N86" s="40"/>
      <c r="O86" s="44"/>
      <c r="P86" s="46"/>
    </row>
    <row r="87" spans="1:16" ht="15.75" thickBot="1" x14ac:dyDescent="0.3">
      <c r="A87" s="39"/>
      <c r="B87" s="83"/>
      <c r="C87" s="40"/>
      <c r="D87" s="40"/>
      <c r="E87" s="40"/>
      <c r="F87" s="40"/>
      <c r="G87" s="40"/>
      <c r="H87" s="16"/>
      <c r="I87" s="20" t="e">
        <f>LOOKUP(H87,'Unit classification'!$A$4:$A$122,'Unit classification'!$I$4:$I$122)</f>
        <v>#N/A</v>
      </c>
      <c r="J87" s="40"/>
      <c r="K87" s="16"/>
      <c r="L87" s="40"/>
      <c r="M87" s="40"/>
      <c r="N87" s="40"/>
      <c r="O87" s="44"/>
      <c r="P87" s="46"/>
    </row>
    <row r="88" spans="1:16" ht="15.75" thickBot="1" x14ac:dyDescent="0.3">
      <c r="A88" s="39"/>
      <c r="B88" s="83"/>
      <c r="C88" s="40"/>
      <c r="D88" s="40"/>
      <c r="E88" s="40"/>
      <c r="F88" s="40"/>
      <c r="G88" s="40"/>
      <c r="H88" s="16"/>
      <c r="I88" s="20" t="e">
        <f>LOOKUP(H88,'Unit classification'!$A$4:$A$122,'Unit classification'!$I$4:$I$122)</f>
        <v>#N/A</v>
      </c>
      <c r="J88" s="40"/>
      <c r="K88" s="16"/>
      <c r="L88" s="40"/>
      <c r="M88" s="40"/>
      <c r="N88" s="40"/>
      <c r="O88" s="44"/>
      <c r="P88" s="46"/>
    </row>
    <row r="89" spans="1:16" ht="15.75" thickBot="1" x14ac:dyDescent="0.3">
      <c r="A89" s="39"/>
      <c r="B89" s="83"/>
      <c r="C89" s="40"/>
      <c r="D89" s="40"/>
      <c r="E89" s="40"/>
      <c r="F89" s="40"/>
      <c r="G89" s="40"/>
      <c r="H89" s="16"/>
      <c r="I89" s="20" t="e">
        <f>LOOKUP(H89,'Unit classification'!$A$4:$A$122,'Unit classification'!$I$4:$I$122)</f>
        <v>#N/A</v>
      </c>
      <c r="J89" s="40"/>
      <c r="K89" s="40"/>
      <c r="L89" s="40"/>
      <c r="M89" s="40"/>
      <c r="N89" s="40"/>
      <c r="O89" s="44"/>
      <c r="P89" s="46"/>
    </row>
    <row r="90" spans="1:16" ht="15.75" thickBot="1" x14ac:dyDescent="0.3">
      <c r="A90" s="39"/>
      <c r="B90" s="83"/>
      <c r="C90" s="40"/>
      <c r="D90" s="40"/>
      <c r="E90" s="40"/>
      <c r="F90" s="40"/>
      <c r="G90" s="40"/>
      <c r="H90" s="24"/>
      <c r="I90" s="20" t="e">
        <f>LOOKUP(H90,'Unit classification'!$A$4:$A$122,'Unit classification'!$I$4:$I$122)</f>
        <v>#N/A</v>
      </c>
      <c r="J90" s="40"/>
      <c r="K90" s="16"/>
      <c r="L90" s="40"/>
      <c r="M90" s="40"/>
      <c r="N90" s="40"/>
      <c r="O90" s="44"/>
      <c r="P90" s="46"/>
    </row>
    <row r="91" spans="1:16" ht="15.75" thickBot="1" x14ac:dyDescent="0.3">
      <c r="A91" s="39"/>
      <c r="B91" s="83"/>
      <c r="C91" s="40"/>
      <c r="D91" s="44"/>
      <c r="E91" s="40"/>
      <c r="F91" s="40"/>
      <c r="G91" s="40"/>
      <c r="H91" s="16"/>
      <c r="I91" s="20" t="e">
        <f>LOOKUP(H91,'Unit classification'!$A$4:$A$122,'Unit classification'!$I$4:$I$122)</f>
        <v>#N/A</v>
      </c>
      <c r="J91" s="40"/>
      <c r="K91" s="40"/>
      <c r="L91" s="40"/>
      <c r="M91" s="40"/>
      <c r="N91" s="40"/>
      <c r="O91" s="44"/>
      <c r="P91" s="46"/>
    </row>
    <row r="92" spans="1:16" ht="15.75" thickBot="1" x14ac:dyDescent="0.3">
      <c r="A92" s="39"/>
      <c r="B92" s="83"/>
      <c r="C92" s="40"/>
      <c r="D92" s="44"/>
      <c r="E92" s="40"/>
      <c r="F92" s="40"/>
      <c r="G92" s="40"/>
      <c r="H92" s="16"/>
      <c r="I92" s="20" t="e">
        <f>LOOKUP(H92,'Unit classification'!$A$4:$A$122,'Unit classification'!$I$4:$I$122)</f>
        <v>#N/A</v>
      </c>
      <c r="J92" s="40"/>
      <c r="K92" s="40"/>
      <c r="L92" s="40"/>
      <c r="M92" s="40"/>
      <c r="N92" s="40"/>
      <c r="O92" s="44"/>
      <c r="P92" s="46"/>
    </row>
    <row r="93" spans="1:16" ht="15.75" thickBot="1" x14ac:dyDescent="0.3">
      <c r="A93" s="39"/>
      <c r="B93" s="83"/>
      <c r="C93" s="40"/>
      <c r="D93" s="44"/>
      <c r="E93" s="40"/>
      <c r="F93" s="40"/>
      <c r="G93" s="40"/>
      <c r="H93" s="16"/>
      <c r="I93" s="20" t="e">
        <f>LOOKUP(H93,'Unit classification'!$A$4:$A$122,'Unit classification'!$I$4:$I$122)</f>
        <v>#N/A</v>
      </c>
      <c r="J93" s="40"/>
      <c r="K93" s="16"/>
      <c r="L93" s="40"/>
      <c r="M93" s="40"/>
      <c r="N93" s="40"/>
      <c r="O93" s="44"/>
      <c r="P93" s="46"/>
    </row>
    <row r="94" spans="1:16" ht="15.75" thickBot="1" x14ac:dyDescent="0.3">
      <c r="A94" s="39"/>
      <c r="B94" s="83"/>
      <c r="C94" s="40"/>
      <c r="D94" s="44"/>
      <c r="E94" s="40"/>
      <c r="F94" s="40"/>
      <c r="G94" s="40"/>
      <c r="H94" s="16"/>
      <c r="I94" s="20" t="e">
        <f>LOOKUP(H94,'Unit classification'!$A$4:$A$122,'Unit classification'!$I$4:$I$122)</f>
        <v>#N/A</v>
      </c>
      <c r="J94" s="40"/>
      <c r="K94" s="40"/>
      <c r="L94" s="40"/>
      <c r="M94" s="40"/>
      <c r="N94" s="40"/>
      <c r="O94" s="44"/>
      <c r="P94" s="46"/>
    </row>
    <row r="95" spans="1:16" ht="15.75" thickBot="1" x14ac:dyDescent="0.3">
      <c r="A95" s="39"/>
      <c r="B95" s="83"/>
      <c r="C95" s="40"/>
      <c r="D95" s="44"/>
      <c r="E95" s="40"/>
      <c r="F95" s="40"/>
      <c r="G95" s="40"/>
      <c r="H95" s="16"/>
      <c r="I95" s="20" t="e">
        <f>LOOKUP(H95,'Unit classification'!$A$4:$A$122,'Unit classification'!$I$4:$I$122)</f>
        <v>#N/A</v>
      </c>
      <c r="J95" s="40"/>
      <c r="K95" s="16"/>
      <c r="L95" s="40"/>
      <c r="M95" s="40"/>
      <c r="N95" s="40"/>
      <c r="O95" s="44"/>
      <c r="P95" s="46"/>
    </row>
    <row r="96" spans="1:16" ht="15.75" thickBot="1" x14ac:dyDescent="0.3">
      <c r="A96" s="39"/>
      <c r="B96" s="83"/>
      <c r="C96" s="40"/>
      <c r="D96" s="44"/>
      <c r="E96" s="40"/>
      <c r="F96" s="40"/>
      <c r="G96" s="40"/>
      <c r="H96" s="16"/>
      <c r="I96" s="20" t="e">
        <f>LOOKUP(H96,'Unit classification'!$A$4:$A$122,'Unit classification'!$I$4:$I$122)</f>
        <v>#N/A</v>
      </c>
      <c r="J96" s="40"/>
      <c r="K96" s="16"/>
      <c r="L96" s="40"/>
      <c r="M96" s="40"/>
      <c r="N96" s="40"/>
      <c r="O96" s="44"/>
      <c r="P96" s="46"/>
    </row>
    <row r="97" spans="1:16" ht="15.75" thickBot="1" x14ac:dyDescent="0.3">
      <c r="A97" s="39"/>
      <c r="B97" s="83"/>
      <c r="C97" s="40"/>
      <c r="D97" s="44"/>
      <c r="E97" s="40"/>
      <c r="F97" s="40"/>
      <c r="G97" s="40"/>
      <c r="H97" s="16"/>
      <c r="I97" s="20" t="e">
        <f>LOOKUP(H97,'Unit classification'!$A$4:$A$122,'Unit classification'!$I$4:$I$122)</f>
        <v>#N/A</v>
      </c>
      <c r="J97" s="40"/>
      <c r="K97" s="40"/>
      <c r="L97" s="40"/>
      <c r="M97" s="40"/>
      <c r="N97" s="40"/>
      <c r="O97" s="44"/>
      <c r="P97" s="46"/>
    </row>
    <row r="98" spans="1:16" ht="15.75" thickBot="1" x14ac:dyDescent="0.3">
      <c r="A98" s="39"/>
      <c r="B98" s="83"/>
      <c r="C98" s="40"/>
      <c r="D98" s="44"/>
      <c r="E98" s="40"/>
      <c r="F98" s="40"/>
      <c r="G98" s="40"/>
      <c r="H98" s="16"/>
      <c r="I98" s="20" t="e">
        <f>LOOKUP(H98,'Unit classification'!$A$4:$A$122,'Unit classification'!$I$4:$I$122)</f>
        <v>#N/A</v>
      </c>
      <c r="J98" s="40"/>
      <c r="K98" s="40"/>
      <c r="L98" s="40"/>
      <c r="M98" s="40"/>
      <c r="N98" s="40"/>
      <c r="O98" s="44"/>
      <c r="P98" s="46"/>
    </row>
    <row r="99" spans="1:16" ht="15.75" thickBot="1" x14ac:dyDescent="0.3">
      <c r="A99" s="39"/>
      <c r="B99" s="83"/>
      <c r="C99" s="40"/>
      <c r="D99" s="44"/>
      <c r="E99" s="40"/>
      <c r="F99" s="40"/>
      <c r="G99" s="40"/>
      <c r="H99" s="16"/>
      <c r="I99" s="20" t="e">
        <f>LOOKUP(H99,'Unit classification'!$A$4:$A$122,'Unit classification'!$I$4:$I$122)</f>
        <v>#N/A</v>
      </c>
      <c r="J99" s="40"/>
      <c r="K99" s="40"/>
      <c r="L99" s="40"/>
      <c r="M99" s="40"/>
      <c r="N99" s="40"/>
      <c r="O99" s="44"/>
      <c r="P99" s="46"/>
    </row>
    <row r="100" spans="1:16" ht="15.75" thickBot="1" x14ac:dyDescent="0.3">
      <c r="A100" s="39"/>
      <c r="B100" s="83"/>
      <c r="C100" s="40"/>
      <c r="D100" s="44"/>
      <c r="E100" s="40"/>
      <c r="F100" s="40"/>
      <c r="G100" s="40"/>
      <c r="H100" s="16"/>
      <c r="I100" s="20" t="e">
        <f>LOOKUP(H100,'Unit classification'!$A$4:$A$122,'Unit classification'!$I$4:$I$122)</f>
        <v>#N/A</v>
      </c>
      <c r="J100" s="40"/>
      <c r="K100" s="16"/>
      <c r="L100" s="40"/>
      <c r="M100" s="40"/>
      <c r="N100" s="40"/>
      <c r="O100" s="44"/>
      <c r="P100" s="46"/>
    </row>
    <row r="101" spans="1:16" ht="15.75" thickBot="1" x14ac:dyDescent="0.3">
      <c r="A101" s="39"/>
      <c r="B101" s="83"/>
      <c r="C101" s="40"/>
      <c r="D101" s="44"/>
      <c r="E101" s="40"/>
      <c r="F101" s="40"/>
      <c r="G101" s="40"/>
      <c r="H101" s="16"/>
      <c r="I101" s="20" t="e">
        <f>LOOKUP(H101,'Unit classification'!$A$4:$A$122,'Unit classification'!$I$4:$I$122)</f>
        <v>#N/A</v>
      </c>
      <c r="J101" s="40"/>
      <c r="K101" s="40"/>
      <c r="L101" s="40"/>
      <c r="M101" s="40"/>
      <c r="N101" s="40"/>
      <c r="O101" s="44"/>
      <c r="P101" s="46"/>
    </row>
    <row r="102" spans="1:16" ht="15.75" thickBot="1" x14ac:dyDescent="0.3">
      <c r="A102" s="39"/>
      <c r="B102" s="83"/>
      <c r="C102" s="40"/>
      <c r="D102" s="44"/>
      <c r="E102" s="40"/>
      <c r="F102" s="40"/>
      <c r="G102" s="40"/>
      <c r="H102" s="16"/>
      <c r="I102" s="20" t="e">
        <f>LOOKUP(H102,'Unit classification'!$A$4:$A$122,'Unit classification'!$I$4:$I$122)</f>
        <v>#N/A</v>
      </c>
      <c r="J102" s="40"/>
      <c r="K102" s="16"/>
      <c r="L102" s="40"/>
      <c r="M102" s="40"/>
      <c r="N102" s="40"/>
      <c r="O102" s="44"/>
      <c r="P102" s="46"/>
    </row>
    <row r="103" spans="1:16" ht="15.75" thickBot="1" x14ac:dyDescent="0.3">
      <c r="A103" s="39"/>
      <c r="B103" s="83"/>
      <c r="C103" s="40"/>
      <c r="D103" s="44"/>
      <c r="E103" s="40"/>
      <c r="F103" s="40"/>
      <c r="G103" s="40"/>
      <c r="H103" s="16"/>
      <c r="I103" s="20" t="e">
        <f>LOOKUP(H103,'Unit classification'!$A$4:$A$122,'Unit classification'!$I$4:$I$122)</f>
        <v>#N/A</v>
      </c>
      <c r="J103" s="40"/>
      <c r="K103" s="40"/>
      <c r="L103" s="40"/>
      <c r="M103" s="40"/>
      <c r="N103" s="40"/>
      <c r="O103" s="44"/>
      <c r="P103" s="46"/>
    </row>
    <row r="104" spans="1:16" ht="15.75" thickBot="1" x14ac:dyDescent="0.3">
      <c r="A104" s="39"/>
      <c r="B104" s="83"/>
      <c r="C104" s="40"/>
      <c r="D104" s="44"/>
      <c r="E104" s="40"/>
      <c r="F104" s="40"/>
      <c r="G104" s="40"/>
      <c r="H104" s="16"/>
      <c r="I104" s="20" t="e">
        <f>LOOKUP(H104,'Unit classification'!$A$4:$A$122,'Unit classification'!$I$4:$I$122)</f>
        <v>#N/A</v>
      </c>
      <c r="J104" s="40"/>
      <c r="K104" s="16"/>
      <c r="L104" s="40"/>
      <c r="M104" s="40"/>
      <c r="N104" s="40"/>
      <c r="O104" s="44"/>
      <c r="P104" s="46"/>
    </row>
    <row r="105" spans="1:16" ht="15.75" thickBot="1" x14ac:dyDescent="0.3">
      <c r="A105" s="39"/>
      <c r="B105" s="83"/>
      <c r="C105" s="40"/>
      <c r="D105" s="44"/>
      <c r="E105" s="40"/>
      <c r="F105" s="40"/>
      <c r="G105" s="40"/>
      <c r="H105" s="16"/>
      <c r="I105" s="20" t="e">
        <f>LOOKUP(H105,'Unit classification'!$A$4:$A$122,'Unit classification'!$I$4:$I$122)</f>
        <v>#N/A</v>
      </c>
      <c r="J105" s="40"/>
      <c r="K105" s="40"/>
      <c r="L105" s="40"/>
      <c r="M105" s="40"/>
      <c r="N105" s="40"/>
      <c r="O105" s="44"/>
      <c r="P105" s="46"/>
    </row>
    <row r="106" spans="1:16" ht="15.75" thickBot="1" x14ac:dyDescent="0.3">
      <c r="A106" s="39"/>
      <c r="B106" s="83"/>
      <c r="C106" s="40"/>
      <c r="D106" s="44"/>
      <c r="E106" s="40"/>
      <c r="F106" s="40"/>
      <c r="G106" s="40"/>
      <c r="H106" s="16"/>
      <c r="I106" s="20" t="e">
        <f>LOOKUP(H106,'Unit classification'!$A$4:$A$122,'Unit classification'!$I$4:$I$122)</f>
        <v>#N/A</v>
      </c>
      <c r="J106" s="40"/>
      <c r="K106" s="16"/>
      <c r="L106" s="40"/>
      <c r="M106" s="40"/>
      <c r="N106" s="40"/>
      <c r="O106" s="44"/>
      <c r="P106" s="46"/>
    </row>
    <row r="107" spans="1:16" ht="15.75" thickBot="1" x14ac:dyDescent="0.3">
      <c r="A107" s="39"/>
      <c r="B107" s="83"/>
      <c r="C107" s="40"/>
      <c r="D107" s="44"/>
      <c r="E107" s="40"/>
      <c r="F107" s="40"/>
      <c r="G107" s="40"/>
      <c r="H107" s="16"/>
      <c r="I107" s="20" t="e">
        <f>LOOKUP(H107,'Unit classification'!$A$4:$A$122,'Unit classification'!$I$4:$I$122)</f>
        <v>#N/A</v>
      </c>
      <c r="J107" s="40"/>
      <c r="K107" s="16"/>
      <c r="L107" s="40"/>
      <c r="M107" s="40"/>
      <c r="N107" s="40"/>
      <c r="O107" s="44"/>
      <c r="P107" s="46"/>
    </row>
    <row r="108" spans="1:16" ht="15.75" thickBot="1" x14ac:dyDescent="0.3">
      <c r="A108" s="39"/>
      <c r="B108" s="83"/>
      <c r="C108" s="40"/>
      <c r="D108" s="44"/>
      <c r="E108" s="40"/>
      <c r="F108" s="40"/>
      <c r="G108" s="40"/>
      <c r="H108" s="16"/>
      <c r="I108" s="20" t="e">
        <f>LOOKUP(H108,'Unit classification'!$A$4:$A$122,'Unit classification'!$I$4:$I$122)</f>
        <v>#N/A</v>
      </c>
      <c r="J108" s="40"/>
      <c r="K108" s="40"/>
      <c r="L108" s="40"/>
      <c r="M108" s="40"/>
      <c r="N108" s="40"/>
      <c r="O108" s="44"/>
      <c r="P108" s="46"/>
    </row>
    <row r="109" spans="1:16" ht="15.75" thickBot="1" x14ac:dyDescent="0.3">
      <c r="A109" s="39"/>
      <c r="B109" s="83"/>
      <c r="C109" s="40"/>
      <c r="D109" s="44"/>
      <c r="E109" s="40"/>
      <c r="F109" s="40"/>
      <c r="G109" s="40"/>
      <c r="H109" s="16"/>
      <c r="I109" s="20" t="e">
        <f>LOOKUP(H109,'Unit classification'!$A$4:$A$122,'Unit classification'!$I$4:$I$122)</f>
        <v>#N/A</v>
      </c>
      <c r="J109" s="40"/>
      <c r="K109" s="40"/>
      <c r="L109" s="40"/>
      <c r="M109" s="40"/>
      <c r="N109" s="40"/>
      <c r="O109" s="44"/>
      <c r="P109" s="46"/>
    </row>
    <row r="110" spans="1:16" ht="15.75" thickBot="1" x14ac:dyDescent="0.3">
      <c r="A110" s="39"/>
      <c r="B110" s="83"/>
      <c r="C110" s="40"/>
      <c r="D110" s="44"/>
      <c r="E110" s="40"/>
      <c r="F110" s="40"/>
      <c r="G110" s="40"/>
      <c r="H110" s="16"/>
      <c r="I110" s="20" t="e">
        <f>LOOKUP(H110,'Unit classification'!$A$4:$A$122,'Unit classification'!$I$4:$I$122)</f>
        <v>#N/A</v>
      </c>
      <c r="J110" s="40"/>
      <c r="K110" s="40"/>
      <c r="L110" s="40"/>
      <c r="M110" s="40"/>
      <c r="N110" s="40"/>
      <c r="O110" s="44"/>
      <c r="P110" s="46"/>
    </row>
    <row r="111" spans="1:16" ht="15.75" thickBot="1" x14ac:dyDescent="0.3">
      <c r="A111" s="39"/>
      <c r="B111" s="83"/>
      <c r="C111" s="40"/>
      <c r="D111" s="44"/>
      <c r="E111" s="40"/>
      <c r="F111" s="40"/>
      <c r="G111" s="40"/>
      <c r="H111" s="16"/>
      <c r="I111" s="20" t="e">
        <f>LOOKUP(H111,'Unit classification'!$A$4:$A$122,'Unit classification'!$I$4:$I$122)</f>
        <v>#N/A</v>
      </c>
      <c r="J111" s="40"/>
      <c r="K111" s="40"/>
      <c r="L111" s="40"/>
      <c r="M111" s="40"/>
      <c r="N111" s="40"/>
      <c r="O111" s="44"/>
      <c r="P111" s="46"/>
    </row>
    <row r="112" spans="1:16" ht="15.75" thickBot="1" x14ac:dyDescent="0.3">
      <c r="A112" s="39"/>
      <c r="B112" s="83"/>
      <c r="C112" s="40"/>
      <c r="D112" s="44"/>
      <c r="E112" s="40"/>
      <c r="F112" s="40"/>
      <c r="G112" s="40"/>
      <c r="H112" s="16"/>
      <c r="I112" s="20" t="e">
        <f>LOOKUP(H112,'Unit classification'!$A$4:$A$122,'Unit classification'!$I$4:$I$122)</f>
        <v>#N/A</v>
      </c>
      <c r="J112" s="40"/>
      <c r="K112" s="40"/>
      <c r="L112" s="40"/>
      <c r="M112" s="40"/>
      <c r="N112" s="40"/>
      <c r="O112" s="44"/>
      <c r="P112" s="46"/>
    </row>
    <row r="113" spans="1:16" ht="15.75" thickBot="1" x14ac:dyDescent="0.3">
      <c r="A113" s="39"/>
      <c r="B113" s="83"/>
      <c r="C113" s="40"/>
      <c r="D113" s="44"/>
      <c r="E113" s="40"/>
      <c r="F113" s="40"/>
      <c r="G113" s="40"/>
      <c r="H113" s="16"/>
      <c r="I113" s="20" t="e">
        <f>LOOKUP(H113,'Unit classification'!$A$4:$A$122,'Unit classification'!$I$4:$I$122)</f>
        <v>#N/A</v>
      </c>
      <c r="J113" s="40"/>
      <c r="K113" s="40"/>
      <c r="L113" s="40"/>
      <c r="M113" s="40"/>
      <c r="N113" s="40"/>
      <c r="O113" s="44"/>
      <c r="P113" s="46"/>
    </row>
    <row r="114" spans="1:16" ht="15.75" thickBot="1" x14ac:dyDescent="0.3">
      <c r="A114" s="39"/>
      <c r="B114" s="83"/>
      <c r="C114" s="40"/>
      <c r="D114" s="44"/>
      <c r="E114" s="40"/>
      <c r="F114" s="40"/>
      <c r="G114" s="40"/>
      <c r="H114" s="16"/>
      <c r="I114" s="20" t="e">
        <f>LOOKUP(H114,'Unit classification'!$A$4:$A$122,'Unit classification'!$I$4:$I$122)</f>
        <v>#N/A</v>
      </c>
      <c r="J114" s="40"/>
      <c r="K114" s="40"/>
      <c r="L114" s="40"/>
      <c r="M114" s="40"/>
      <c r="N114" s="40"/>
      <c r="O114" s="44"/>
      <c r="P114" s="46"/>
    </row>
    <row r="115" spans="1:16" ht="15.75" thickBot="1" x14ac:dyDescent="0.3">
      <c r="A115" s="39"/>
      <c r="B115" s="83"/>
      <c r="C115" s="40"/>
      <c r="D115" s="44"/>
      <c r="E115" s="40"/>
      <c r="F115" s="40"/>
      <c r="G115" s="40"/>
      <c r="H115" s="16"/>
      <c r="I115" s="20" t="e">
        <f>LOOKUP(H115,'Unit classification'!$A$4:$A$122,'Unit classification'!$I$4:$I$122)</f>
        <v>#N/A</v>
      </c>
      <c r="J115" s="40"/>
      <c r="K115" s="16"/>
      <c r="L115" s="40"/>
      <c r="M115" s="40"/>
      <c r="N115" s="40"/>
      <c r="O115" s="44"/>
      <c r="P115" s="46"/>
    </row>
    <row r="116" spans="1:16" ht="15.75" thickBot="1" x14ac:dyDescent="0.3">
      <c r="A116" s="39"/>
      <c r="B116" s="83"/>
      <c r="C116" s="40"/>
      <c r="D116" s="44"/>
      <c r="E116" s="40"/>
      <c r="F116" s="40"/>
      <c r="G116" s="40"/>
      <c r="H116" s="16"/>
      <c r="I116" s="20" t="e">
        <f>LOOKUP(H116,'Unit classification'!$A$4:$A$122,'Unit classification'!$I$4:$I$122)</f>
        <v>#N/A</v>
      </c>
      <c r="J116" s="40"/>
      <c r="K116" s="40"/>
      <c r="L116" s="40"/>
      <c r="M116" s="40"/>
      <c r="N116" s="40"/>
      <c r="O116" s="44"/>
      <c r="P116" s="46"/>
    </row>
    <row r="117" spans="1:16" ht="15.75" thickBot="1" x14ac:dyDescent="0.3">
      <c r="A117" s="39"/>
      <c r="B117" s="83"/>
      <c r="C117" s="40"/>
      <c r="D117" s="44"/>
      <c r="E117" s="40"/>
      <c r="F117" s="40"/>
      <c r="G117" s="40"/>
      <c r="H117" s="16"/>
      <c r="I117" s="20" t="e">
        <f>LOOKUP(H117,'Unit classification'!$A$4:$A$122,'Unit classification'!$I$4:$I$122)</f>
        <v>#N/A</v>
      </c>
      <c r="J117" s="40"/>
      <c r="K117" s="40"/>
      <c r="L117" s="40"/>
      <c r="M117" s="40"/>
      <c r="N117" s="40"/>
      <c r="O117" s="44"/>
      <c r="P117" s="46"/>
    </row>
    <row r="118" spans="1:16" ht="15.75" thickBot="1" x14ac:dyDescent="0.3">
      <c r="A118" s="39"/>
      <c r="B118" s="83"/>
      <c r="C118" s="40"/>
      <c r="D118" s="44"/>
      <c r="E118" s="40"/>
      <c r="F118" s="40"/>
      <c r="G118" s="40"/>
      <c r="H118" s="16"/>
      <c r="I118" s="20" t="e">
        <f>LOOKUP(H118,'Unit classification'!$A$4:$A$122,'Unit classification'!$I$4:$I$122)</f>
        <v>#N/A</v>
      </c>
      <c r="J118" s="40"/>
      <c r="K118" s="40"/>
      <c r="L118" s="40"/>
      <c r="M118" s="40"/>
      <c r="N118" s="40"/>
      <c r="O118" s="44"/>
      <c r="P118" s="46"/>
    </row>
    <row r="119" spans="1:16" ht="15.75" thickBot="1" x14ac:dyDescent="0.3">
      <c r="A119" s="39"/>
      <c r="B119" s="83"/>
      <c r="C119" s="40"/>
      <c r="D119" s="44"/>
      <c r="E119" s="40"/>
      <c r="F119" s="40"/>
      <c r="G119" s="40"/>
      <c r="H119" s="16"/>
      <c r="I119" s="20" t="e">
        <f>LOOKUP(H119,'Unit classification'!$A$4:$A$122,'Unit classification'!$I$4:$I$122)</f>
        <v>#N/A</v>
      </c>
      <c r="J119" s="40"/>
      <c r="K119" s="40"/>
      <c r="L119" s="40"/>
      <c r="M119" s="40"/>
      <c r="N119" s="40"/>
      <c r="O119" s="44"/>
      <c r="P119" s="46"/>
    </row>
    <row r="120" spans="1:16" ht="15.75" thickBot="1" x14ac:dyDescent="0.3">
      <c r="A120" s="39"/>
      <c r="B120" s="83"/>
      <c r="C120" s="40"/>
      <c r="D120" s="44"/>
      <c r="E120" s="40"/>
      <c r="F120" s="40"/>
      <c r="G120" s="40"/>
      <c r="H120" s="16"/>
      <c r="I120" s="20" t="e">
        <f>LOOKUP(H120,'Unit classification'!$A$4:$A$122,'Unit classification'!$I$4:$I$122)</f>
        <v>#N/A</v>
      </c>
      <c r="J120" s="40"/>
      <c r="K120" s="16"/>
      <c r="L120" s="40"/>
      <c r="M120" s="40"/>
      <c r="N120" s="40"/>
      <c r="O120" s="44"/>
      <c r="P120" s="46"/>
    </row>
    <row r="121" spans="1:16" ht="15.75" thickBot="1" x14ac:dyDescent="0.3">
      <c r="A121" s="39"/>
      <c r="B121" s="83"/>
      <c r="C121" s="40"/>
      <c r="D121" s="44"/>
      <c r="E121" s="40"/>
      <c r="F121" s="40"/>
      <c r="G121" s="40"/>
      <c r="H121" s="16"/>
      <c r="I121" s="20" t="e">
        <f>LOOKUP(H121,'Unit classification'!$A$4:$A$122,'Unit classification'!$I$4:$I$122)</f>
        <v>#N/A</v>
      </c>
      <c r="J121" s="40"/>
      <c r="K121" s="40"/>
      <c r="L121" s="40"/>
      <c r="M121" s="40"/>
      <c r="N121" s="40"/>
      <c r="O121" s="44"/>
      <c r="P121" s="46"/>
    </row>
    <row r="122" spans="1:16" ht="15.75" thickBot="1" x14ac:dyDescent="0.3">
      <c r="A122" s="39"/>
      <c r="B122" s="83"/>
      <c r="C122" s="40"/>
      <c r="D122" s="44"/>
      <c r="E122" s="40"/>
      <c r="F122" s="40"/>
      <c r="G122" s="40"/>
      <c r="H122" s="16"/>
      <c r="I122" s="20" t="e">
        <f>LOOKUP(H122,'Unit classification'!$A$4:$A$122,'Unit classification'!$I$4:$I$122)</f>
        <v>#N/A</v>
      </c>
      <c r="J122" s="40"/>
      <c r="K122" s="40"/>
      <c r="L122" s="40"/>
      <c r="M122" s="40"/>
      <c r="N122" s="40"/>
      <c r="O122" s="44"/>
      <c r="P122" s="46"/>
    </row>
    <row r="123" spans="1:16" ht="15.75" thickBot="1" x14ac:dyDescent="0.3">
      <c r="A123" s="39"/>
      <c r="B123" s="83"/>
      <c r="C123" s="40"/>
      <c r="D123" s="44"/>
      <c r="E123" s="40"/>
      <c r="F123" s="40"/>
      <c r="G123" s="40"/>
      <c r="H123" s="16"/>
      <c r="I123" s="20" t="e">
        <f>LOOKUP(H123,'Unit classification'!$A$4:$A$122,'Unit classification'!$I$4:$I$122)</f>
        <v>#N/A</v>
      </c>
      <c r="J123" s="40"/>
      <c r="K123" s="40"/>
      <c r="L123" s="40"/>
      <c r="M123" s="40"/>
      <c r="N123" s="40"/>
      <c r="O123" s="44"/>
      <c r="P123" s="46"/>
    </row>
    <row r="124" spans="1:16" ht="15.75" thickBot="1" x14ac:dyDescent="0.3">
      <c r="A124" s="39"/>
      <c r="B124" s="83"/>
      <c r="C124" s="40"/>
      <c r="D124" s="44"/>
      <c r="E124" s="40"/>
      <c r="F124" s="40"/>
      <c r="G124" s="40"/>
      <c r="H124" s="16"/>
      <c r="I124" s="20" t="e">
        <f>LOOKUP(H124,'Unit classification'!$A$4:$A$122,'Unit classification'!$I$4:$I$122)</f>
        <v>#N/A</v>
      </c>
      <c r="J124" s="40"/>
      <c r="K124" s="40"/>
      <c r="L124" s="40"/>
      <c r="M124" s="40"/>
      <c r="N124" s="40"/>
      <c r="O124" s="44"/>
      <c r="P124" s="46"/>
    </row>
    <row r="125" spans="1:16" ht="15.75" thickBot="1" x14ac:dyDescent="0.3">
      <c r="A125" s="39"/>
      <c r="B125" s="83"/>
      <c r="C125" s="40"/>
      <c r="D125" s="44"/>
      <c r="E125" s="40"/>
      <c r="F125" s="40"/>
      <c r="G125" s="40"/>
      <c r="H125" s="16"/>
      <c r="I125" s="20" t="e">
        <f>LOOKUP(H125,'Unit classification'!$A$4:$A$122,'Unit classification'!$I$4:$I$122)</f>
        <v>#N/A</v>
      </c>
      <c r="J125" s="40"/>
      <c r="K125" s="40"/>
      <c r="L125" s="40"/>
      <c r="M125" s="40"/>
      <c r="N125" s="40"/>
      <c r="O125" s="44"/>
      <c r="P125" s="46"/>
    </row>
    <row r="126" spans="1:16" ht="15.75" thickBot="1" x14ac:dyDescent="0.3">
      <c r="A126" s="39"/>
      <c r="B126" s="83"/>
      <c r="C126" s="40"/>
      <c r="D126" s="44"/>
      <c r="E126" s="40"/>
      <c r="F126" s="40"/>
      <c r="G126" s="40"/>
      <c r="H126" s="16"/>
      <c r="I126" s="20" t="e">
        <f>LOOKUP(H126,'Unit classification'!$A$4:$A$122,'Unit classification'!$I$4:$I$122)</f>
        <v>#N/A</v>
      </c>
      <c r="J126" s="40"/>
      <c r="K126" s="40"/>
      <c r="L126" s="40"/>
      <c r="M126" s="40"/>
      <c r="N126" s="40"/>
      <c r="O126" s="44"/>
      <c r="P126" s="46"/>
    </row>
    <row r="127" spans="1:16" ht="15.75" thickBot="1" x14ac:dyDescent="0.3">
      <c r="A127" s="39"/>
      <c r="B127" s="83"/>
      <c r="C127" s="40"/>
      <c r="D127" s="44"/>
      <c r="E127" s="40"/>
      <c r="F127" s="40"/>
      <c r="G127" s="40"/>
      <c r="H127" s="16"/>
      <c r="I127" s="20" t="e">
        <f>LOOKUP(H127,'Unit classification'!$A$4:$A$122,'Unit classification'!$I$4:$I$122)</f>
        <v>#N/A</v>
      </c>
      <c r="J127" s="40"/>
      <c r="K127" s="16"/>
      <c r="L127" s="40"/>
      <c r="M127" s="40"/>
      <c r="N127" s="40"/>
      <c r="O127" s="44"/>
      <c r="P127" s="46"/>
    </row>
    <row r="128" spans="1:16" ht="15.75" thickBot="1" x14ac:dyDescent="0.3">
      <c r="A128" s="39"/>
      <c r="B128" s="83"/>
      <c r="C128" s="40"/>
      <c r="D128" s="44"/>
      <c r="E128" s="40"/>
      <c r="F128" s="40"/>
      <c r="G128" s="40"/>
      <c r="H128" s="24"/>
      <c r="I128" s="20" t="e">
        <f>LOOKUP(H128,'Unit classification'!$A$4:$A$122,'Unit classification'!$I$4:$I$122)</f>
        <v>#N/A</v>
      </c>
      <c r="J128" s="40"/>
      <c r="K128" s="40"/>
      <c r="L128" s="40"/>
      <c r="M128" s="40"/>
      <c r="N128" s="40"/>
      <c r="O128" s="44"/>
      <c r="P128" s="46"/>
    </row>
    <row r="129" spans="1:16" ht="15.75" thickBot="1" x14ac:dyDescent="0.3">
      <c r="A129" s="39"/>
      <c r="B129" s="83"/>
      <c r="C129" s="40"/>
      <c r="D129" s="44"/>
      <c r="E129" s="40"/>
      <c r="F129" s="40"/>
      <c r="G129" s="40"/>
      <c r="H129" s="16"/>
      <c r="I129" s="20" t="e">
        <f>LOOKUP(H129,'Unit classification'!$A$4:$A$122,'Unit classification'!$I$4:$I$122)</f>
        <v>#N/A</v>
      </c>
      <c r="J129" s="40"/>
      <c r="K129" s="40"/>
      <c r="L129" s="40"/>
      <c r="M129" s="40"/>
      <c r="N129" s="40"/>
      <c r="O129" s="44"/>
      <c r="P129" s="46"/>
    </row>
    <row r="130" spans="1:16" ht="15.75" thickBot="1" x14ac:dyDescent="0.3">
      <c r="A130" s="39"/>
      <c r="B130" s="83"/>
      <c r="C130" s="40"/>
      <c r="D130" s="44"/>
      <c r="E130" s="40"/>
      <c r="F130" s="40"/>
      <c r="G130" s="40"/>
      <c r="H130" s="16"/>
      <c r="I130" s="20" t="e">
        <f>LOOKUP(H130,'Unit classification'!$A$4:$A$122,'Unit classification'!$I$4:$I$122)</f>
        <v>#N/A</v>
      </c>
      <c r="J130" s="40"/>
      <c r="K130" s="40"/>
      <c r="L130" s="40"/>
      <c r="M130" s="40"/>
      <c r="N130" s="40"/>
      <c r="O130" s="44"/>
      <c r="P130" s="46"/>
    </row>
    <row r="131" spans="1:16" ht="15.75" thickBot="1" x14ac:dyDescent="0.3">
      <c r="A131" s="39"/>
      <c r="B131" s="83"/>
      <c r="C131" s="40"/>
      <c r="D131" s="44"/>
      <c r="E131" s="40"/>
      <c r="F131" s="40"/>
      <c r="G131" s="40"/>
      <c r="H131" s="16"/>
      <c r="I131" s="20" t="e">
        <f>LOOKUP(H131,'Unit classification'!$A$4:$A$122,'Unit classification'!$I$4:$I$122)</f>
        <v>#N/A</v>
      </c>
      <c r="J131" s="40"/>
      <c r="K131" s="16"/>
      <c r="L131" s="40"/>
      <c r="M131" s="40"/>
      <c r="N131" s="40"/>
      <c r="O131" s="44"/>
      <c r="P131" s="46"/>
    </row>
    <row r="132" spans="1:16" ht="15.75" thickBot="1" x14ac:dyDescent="0.3">
      <c r="A132" s="39"/>
      <c r="B132" s="83"/>
      <c r="C132" s="40"/>
      <c r="D132" s="44"/>
      <c r="E132" s="40"/>
      <c r="F132" s="40"/>
      <c r="G132" s="40"/>
      <c r="H132" s="16"/>
      <c r="I132" s="20" t="e">
        <f>LOOKUP(H132,'Unit classification'!$A$4:$A$122,'Unit classification'!$I$4:$I$122)</f>
        <v>#N/A</v>
      </c>
      <c r="J132" s="40"/>
      <c r="K132" s="40"/>
      <c r="L132" s="40"/>
      <c r="M132" s="40"/>
      <c r="N132" s="40"/>
      <c r="O132" s="44"/>
      <c r="P132" s="46"/>
    </row>
    <row r="133" spans="1:16" ht="15.75" thickBot="1" x14ac:dyDescent="0.3">
      <c r="A133" s="39"/>
      <c r="B133" s="83"/>
      <c r="C133" s="40"/>
      <c r="D133" s="44"/>
      <c r="E133" s="40"/>
      <c r="F133" s="40"/>
      <c r="G133" s="40"/>
      <c r="H133" s="16"/>
      <c r="I133" s="20" t="e">
        <f>LOOKUP(H133,'Unit classification'!$A$4:$A$122,'Unit classification'!$I$4:$I$122)</f>
        <v>#N/A</v>
      </c>
      <c r="J133" s="40"/>
      <c r="K133" s="40"/>
      <c r="L133" s="40"/>
      <c r="M133" s="40"/>
      <c r="N133" s="40"/>
      <c r="O133" s="44"/>
      <c r="P133" s="46"/>
    </row>
    <row r="134" spans="1:16" ht="15.75" thickBot="1" x14ac:dyDescent="0.3">
      <c r="A134" s="39"/>
      <c r="B134" s="83"/>
      <c r="C134" s="40"/>
      <c r="D134" s="44"/>
      <c r="E134" s="40"/>
      <c r="F134" s="40"/>
      <c r="G134" s="40"/>
      <c r="H134" s="16"/>
      <c r="I134" s="20" t="e">
        <f>LOOKUP(H134,'Unit classification'!$A$4:$A$122,'Unit classification'!$I$4:$I$122)</f>
        <v>#N/A</v>
      </c>
      <c r="J134" s="40"/>
      <c r="K134" s="40"/>
      <c r="L134" s="40"/>
      <c r="M134" s="40"/>
      <c r="N134" s="40"/>
      <c r="O134" s="44"/>
      <c r="P134" s="46"/>
    </row>
    <row r="135" spans="1:16" ht="15.75" thickBot="1" x14ac:dyDescent="0.3">
      <c r="A135" s="39"/>
      <c r="B135" s="83"/>
      <c r="C135" s="40"/>
      <c r="D135" s="44"/>
      <c r="E135" s="40"/>
      <c r="F135" s="40"/>
      <c r="G135" s="40"/>
      <c r="H135" s="16"/>
      <c r="I135" s="20" t="e">
        <f>LOOKUP(H135,'Unit classification'!$A$4:$A$122,'Unit classification'!$I$4:$I$122)</f>
        <v>#N/A</v>
      </c>
      <c r="J135" s="40"/>
      <c r="K135" s="40"/>
      <c r="L135" s="40"/>
      <c r="M135" s="40"/>
      <c r="N135" s="40"/>
      <c r="O135" s="44"/>
      <c r="P135" s="46"/>
    </row>
    <row r="136" spans="1:16" ht="15.75" thickBot="1" x14ac:dyDescent="0.3">
      <c r="A136" s="39"/>
      <c r="B136" s="83"/>
      <c r="C136" s="40"/>
      <c r="D136" s="44"/>
      <c r="E136" s="40"/>
      <c r="F136" s="40"/>
      <c r="G136" s="40"/>
      <c r="H136" s="16"/>
      <c r="I136" s="20" t="e">
        <f>LOOKUP(H136,'Unit classification'!$A$4:$A$122,'Unit classification'!$I$4:$I$122)</f>
        <v>#N/A</v>
      </c>
      <c r="J136" s="40"/>
      <c r="K136" s="40"/>
      <c r="L136" s="40"/>
      <c r="M136" s="40"/>
      <c r="N136" s="40"/>
      <c r="O136" s="44"/>
      <c r="P136" s="46"/>
    </row>
    <row r="137" spans="1:16" ht="15.75" thickBot="1" x14ac:dyDescent="0.3">
      <c r="A137" s="39"/>
      <c r="B137" s="83"/>
      <c r="C137" s="40"/>
      <c r="D137" s="44"/>
      <c r="E137" s="40"/>
      <c r="F137" s="40"/>
      <c r="G137" s="40"/>
      <c r="H137" s="16"/>
      <c r="I137" s="20" t="e">
        <f>LOOKUP(H137,'Unit classification'!$A$4:$A$122,'Unit classification'!$I$4:$I$122)</f>
        <v>#N/A</v>
      </c>
      <c r="J137" s="40"/>
      <c r="K137" s="40"/>
      <c r="L137" s="40"/>
      <c r="M137" s="40"/>
      <c r="N137" s="40"/>
      <c r="O137" s="44"/>
      <c r="P137" s="46"/>
    </row>
    <row r="138" spans="1:16" ht="15.75" thickBot="1" x14ac:dyDescent="0.3">
      <c r="A138" s="39"/>
      <c r="B138" s="83"/>
      <c r="C138" s="40"/>
      <c r="D138" s="44"/>
      <c r="E138" s="40"/>
      <c r="F138" s="40"/>
      <c r="G138" s="40"/>
      <c r="H138" s="16"/>
      <c r="I138" s="20" t="e">
        <f>LOOKUP(H138,'Unit classification'!$A$4:$A$122,'Unit classification'!$I$4:$I$122)</f>
        <v>#N/A</v>
      </c>
      <c r="J138" s="40"/>
      <c r="K138" s="40"/>
      <c r="L138" s="40"/>
      <c r="M138" s="40"/>
      <c r="N138" s="40"/>
      <c r="O138" s="44"/>
      <c r="P138" s="46"/>
    </row>
    <row r="139" spans="1:16" ht="15.75" thickBot="1" x14ac:dyDescent="0.3">
      <c r="A139" s="17"/>
      <c r="B139" s="81"/>
      <c r="C139" s="16"/>
      <c r="D139" s="16"/>
      <c r="E139" s="16"/>
      <c r="F139" s="16"/>
      <c r="G139" s="16"/>
      <c r="H139" s="16"/>
      <c r="I139" s="20" t="e">
        <f>LOOKUP(H139,'Unit classification'!$A$4:$A$122,'Unit classification'!$I$4:$I$122)</f>
        <v>#N/A</v>
      </c>
      <c r="J139" s="24"/>
      <c r="K139" s="16"/>
      <c r="L139" s="51"/>
      <c r="M139" s="16"/>
      <c r="N139" s="16"/>
      <c r="O139" s="16"/>
      <c r="P139" s="18"/>
    </row>
    <row r="140" spans="1:16" ht="15.75" thickBot="1" x14ac:dyDescent="0.3">
      <c r="A140" s="17"/>
      <c r="B140" s="81"/>
      <c r="C140" s="16"/>
      <c r="D140" s="16"/>
      <c r="E140" s="16"/>
      <c r="F140" s="16"/>
      <c r="G140" s="16"/>
      <c r="H140" s="16"/>
      <c r="I140" s="20" t="e">
        <f>LOOKUP(H140,'Unit classification'!$A$4:$A$122,'Unit classification'!$I$4:$I$122)</f>
        <v>#N/A</v>
      </c>
      <c r="J140" s="16"/>
      <c r="K140" s="16"/>
      <c r="L140" s="16"/>
      <c r="M140" s="16"/>
      <c r="N140" s="16"/>
      <c r="O140" s="16"/>
      <c r="P140" s="18"/>
    </row>
    <row r="141" spans="1:16" ht="15.75" thickBot="1" x14ac:dyDescent="0.3">
      <c r="A141" s="17"/>
      <c r="B141" s="81"/>
      <c r="C141" s="16"/>
      <c r="D141" s="16"/>
      <c r="E141" s="16"/>
      <c r="F141" s="16"/>
      <c r="G141" s="16"/>
      <c r="H141" s="16"/>
      <c r="I141" s="20" t="e">
        <f>LOOKUP(H141,'Unit classification'!$A$4:$A$122,'Unit classification'!$I$4:$I$122)</f>
        <v>#N/A</v>
      </c>
      <c r="J141" s="24"/>
      <c r="K141" s="16"/>
      <c r="L141" s="51"/>
      <c r="M141" s="16"/>
      <c r="N141" s="16"/>
      <c r="O141" s="16"/>
      <c r="P141" s="18"/>
    </row>
    <row r="142" spans="1:16" ht="15.75" thickBot="1" x14ac:dyDescent="0.3">
      <c r="A142" s="17"/>
      <c r="B142" s="81"/>
      <c r="C142" s="16"/>
      <c r="D142" s="16"/>
      <c r="E142" s="16"/>
      <c r="F142" s="16"/>
      <c r="G142" s="16"/>
      <c r="H142" s="16"/>
      <c r="I142" s="20" t="e">
        <f>LOOKUP(H142,'Unit classification'!$A$4:$A$122,'Unit classification'!$I$4:$I$122)</f>
        <v>#N/A</v>
      </c>
      <c r="J142" s="24"/>
      <c r="K142" s="16"/>
      <c r="L142" s="51"/>
      <c r="M142" s="16"/>
      <c r="N142" s="16"/>
      <c r="O142" s="16"/>
      <c r="P142" s="18"/>
    </row>
    <row r="143" spans="1:16" ht="15.75" thickBot="1" x14ac:dyDescent="0.3">
      <c r="A143" s="17"/>
      <c r="B143" s="81"/>
      <c r="C143" s="16"/>
      <c r="D143" s="16"/>
      <c r="E143" s="16"/>
      <c r="F143" s="16"/>
      <c r="G143" s="16"/>
      <c r="H143" s="16"/>
      <c r="I143" s="20" t="e">
        <f>LOOKUP(H143,'Unit classification'!$A$4:$A$122,'Unit classification'!$I$4:$I$122)</f>
        <v>#N/A</v>
      </c>
      <c r="J143" s="16"/>
      <c r="K143" s="16"/>
      <c r="L143" s="51"/>
      <c r="M143" s="16"/>
      <c r="N143" s="16"/>
      <c r="O143" s="16"/>
      <c r="P143" s="18"/>
    </row>
    <row r="144" spans="1:16" ht="15.75" thickBot="1" x14ac:dyDescent="0.3">
      <c r="A144" s="17"/>
      <c r="B144" s="81"/>
      <c r="C144" s="16"/>
      <c r="D144" s="16"/>
      <c r="E144" s="16"/>
      <c r="F144" s="16"/>
      <c r="G144" s="16"/>
      <c r="H144" s="16"/>
      <c r="I144" s="20" t="e">
        <f>LOOKUP(H144,'Unit classification'!$A$4:$A$122,'Unit classification'!$I$4:$I$122)</f>
        <v>#N/A</v>
      </c>
      <c r="J144" s="16"/>
      <c r="K144" s="16"/>
      <c r="L144" s="51"/>
      <c r="M144" s="16"/>
      <c r="N144" s="16"/>
      <c r="O144" s="16"/>
      <c r="P144" s="18"/>
    </row>
    <row r="145" spans="1:16" ht="15.75" thickBot="1" x14ac:dyDescent="0.3">
      <c r="A145" s="17"/>
      <c r="B145" s="81"/>
      <c r="C145" s="16"/>
      <c r="D145" s="16"/>
      <c r="E145" s="16"/>
      <c r="F145" s="16"/>
      <c r="G145" s="16"/>
      <c r="H145" s="16"/>
      <c r="I145" s="20" t="e">
        <f>LOOKUP(H145,'Unit classification'!$A$4:$A$122,'Unit classification'!$I$4:$I$122)</f>
        <v>#N/A</v>
      </c>
      <c r="J145" s="16"/>
      <c r="K145" s="16"/>
      <c r="L145" s="51"/>
      <c r="M145" s="16"/>
      <c r="N145" s="16"/>
      <c r="O145" s="16"/>
      <c r="P145" s="18"/>
    </row>
    <row r="146" spans="1:16" ht="15.75" thickBot="1" x14ac:dyDescent="0.3">
      <c r="A146" s="17"/>
      <c r="B146" s="81"/>
      <c r="C146" s="16"/>
      <c r="D146" s="16"/>
      <c r="E146" s="16"/>
      <c r="F146" s="16"/>
      <c r="G146" s="16"/>
      <c r="H146" s="16"/>
      <c r="I146" s="20" t="e">
        <f>LOOKUP(H146,'Unit classification'!$A$4:$A$122,'Unit classification'!$I$4:$I$122)</f>
        <v>#N/A</v>
      </c>
      <c r="J146" s="24"/>
      <c r="K146" s="16"/>
      <c r="L146" s="51"/>
      <c r="M146" s="16"/>
      <c r="N146" s="16"/>
      <c r="O146" s="16"/>
      <c r="P146" s="18"/>
    </row>
    <row r="147" spans="1:16" ht="15.75" thickBot="1" x14ac:dyDescent="0.3">
      <c r="A147" s="17"/>
      <c r="B147" s="81"/>
      <c r="C147" s="16"/>
      <c r="D147" s="16"/>
      <c r="E147" s="16"/>
      <c r="F147" s="16"/>
      <c r="G147" s="16"/>
      <c r="H147" s="16"/>
      <c r="I147" s="20" t="e">
        <f>LOOKUP(H147,'Unit classification'!$A$4:$A$122,'Unit classification'!$I$4:$I$122)</f>
        <v>#N/A</v>
      </c>
      <c r="J147" s="16"/>
      <c r="K147" s="16"/>
      <c r="L147" s="51"/>
      <c r="M147" s="16"/>
      <c r="N147" s="16"/>
      <c r="O147" s="16"/>
      <c r="P147" s="18"/>
    </row>
    <row r="148" spans="1:16" ht="15.75" thickBot="1" x14ac:dyDescent="0.3">
      <c r="A148" s="17"/>
      <c r="B148" s="81"/>
      <c r="C148" s="16"/>
      <c r="D148" s="16"/>
      <c r="E148" s="16"/>
      <c r="F148" s="16"/>
      <c r="G148" s="16"/>
      <c r="H148" s="16"/>
      <c r="I148" s="20" t="e">
        <f>LOOKUP(H148,'Unit classification'!$A$4:$A$122,'Unit classification'!$I$4:$I$122)</f>
        <v>#N/A</v>
      </c>
      <c r="J148" s="24"/>
      <c r="K148" s="16"/>
      <c r="L148" s="51"/>
      <c r="M148" s="16"/>
      <c r="N148" s="16"/>
      <c r="O148" s="16"/>
      <c r="P148" s="18"/>
    </row>
    <row r="149" spans="1:16" ht="15.75" thickBot="1" x14ac:dyDescent="0.3">
      <c r="A149" s="17"/>
      <c r="B149" s="81"/>
      <c r="C149" s="16"/>
      <c r="D149" s="16"/>
      <c r="E149" s="16"/>
      <c r="F149" s="16"/>
      <c r="G149" s="16"/>
      <c r="H149" s="16"/>
      <c r="I149" s="20" t="e">
        <f>LOOKUP(H149,'Unit classification'!$A$4:$A$122,'Unit classification'!$I$4:$I$122)</f>
        <v>#N/A</v>
      </c>
      <c r="J149" s="24"/>
      <c r="K149" s="16"/>
      <c r="L149" s="51"/>
      <c r="M149" s="16"/>
      <c r="N149" s="16"/>
      <c r="O149" s="16"/>
      <c r="P149" s="18"/>
    </row>
    <row r="150" spans="1:16" ht="15.75" thickBot="1" x14ac:dyDescent="0.3">
      <c r="A150" s="17"/>
      <c r="B150" s="81"/>
      <c r="C150" s="16"/>
      <c r="D150" s="16"/>
      <c r="E150" s="16"/>
      <c r="F150" s="16"/>
      <c r="G150" s="16"/>
      <c r="H150" s="16"/>
      <c r="I150" s="20" t="e">
        <f>LOOKUP(H150,'Unit classification'!$A$4:$A$122,'Unit classification'!$I$4:$I$122)</f>
        <v>#N/A</v>
      </c>
      <c r="J150" s="24"/>
      <c r="K150" s="16"/>
      <c r="L150" s="51"/>
      <c r="M150" s="16"/>
      <c r="N150" s="16"/>
      <c r="O150" s="16"/>
      <c r="P150" s="18"/>
    </row>
    <row r="151" spans="1:16" ht="15.75" thickBot="1" x14ac:dyDescent="0.3">
      <c r="A151" s="17"/>
      <c r="B151" s="81"/>
      <c r="C151" s="16"/>
      <c r="D151" s="16"/>
      <c r="E151" s="16"/>
      <c r="F151" s="16"/>
      <c r="G151" s="16"/>
      <c r="H151" s="16"/>
      <c r="I151" s="20" t="e">
        <f>LOOKUP(H151,'Unit classification'!$A$4:$A$122,'Unit classification'!$I$4:$I$122)</f>
        <v>#N/A</v>
      </c>
      <c r="J151" s="24"/>
      <c r="K151" s="16"/>
      <c r="L151" s="51"/>
      <c r="M151" s="16"/>
      <c r="N151" s="16"/>
      <c r="O151" s="16"/>
      <c r="P151" s="18"/>
    </row>
    <row r="152" spans="1:16" ht="15.75" thickBot="1" x14ac:dyDescent="0.3">
      <c r="A152" s="17"/>
      <c r="B152" s="81"/>
      <c r="C152" s="16"/>
      <c r="D152" s="16"/>
      <c r="E152" s="16"/>
      <c r="F152" s="16"/>
      <c r="G152" s="16"/>
      <c r="H152" s="16"/>
      <c r="I152" s="20" t="e">
        <f>LOOKUP(H152,'Unit classification'!$A$4:$A$122,'Unit classification'!$I$4:$I$122)</f>
        <v>#N/A</v>
      </c>
      <c r="J152" s="16"/>
      <c r="K152" s="16"/>
      <c r="L152" s="51"/>
      <c r="M152" s="16"/>
      <c r="N152" s="16"/>
      <c r="O152" s="16"/>
      <c r="P152" s="18"/>
    </row>
    <row r="153" spans="1:16" ht="15.75" thickBot="1" x14ac:dyDescent="0.3">
      <c r="A153" s="17"/>
      <c r="B153" s="81"/>
      <c r="C153" s="16"/>
      <c r="D153" s="16"/>
      <c r="E153" s="16"/>
      <c r="F153" s="16"/>
      <c r="G153" s="16"/>
      <c r="H153" s="16"/>
      <c r="I153" s="20" t="e">
        <f>LOOKUP(H153,'Unit classification'!$A$4:$A$122,'Unit classification'!$I$4:$I$122)</f>
        <v>#N/A</v>
      </c>
      <c r="J153" s="16"/>
      <c r="K153" s="16"/>
      <c r="L153" s="51"/>
      <c r="M153" s="16"/>
      <c r="N153" s="16"/>
      <c r="O153" s="16"/>
      <c r="P153" s="18"/>
    </row>
    <row r="154" spans="1:16" ht="15.75" thickBot="1" x14ac:dyDescent="0.3">
      <c r="A154" s="17"/>
      <c r="B154" s="81"/>
      <c r="C154" s="16"/>
      <c r="D154" s="16"/>
      <c r="E154" s="16"/>
      <c r="F154" s="16"/>
      <c r="G154" s="16"/>
      <c r="H154" s="16"/>
      <c r="I154" s="20" t="e">
        <f>LOOKUP(H154,'Unit classification'!$A$4:$A$122,'Unit classification'!$I$4:$I$122)</f>
        <v>#N/A</v>
      </c>
      <c r="J154" s="16"/>
      <c r="K154" s="16"/>
      <c r="L154" s="51"/>
      <c r="M154" s="16"/>
      <c r="N154" s="16"/>
      <c r="O154" s="16"/>
      <c r="P154" s="18"/>
    </row>
    <row r="155" spans="1:16" ht="15.75" thickBot="1" x14ac:dyDescent="0.3">
      <c r="A155" s="17"/>
      <c r="B155" s="81"/>
      <c r="C155" s="16"/>
      <c r="D155" s="16"/>
      <c r="E155" s="16"/>
      <c r="F155" s="16"/>
      <c r="G155" s="16"/>
      <c r="H155" s="16"/>
      <c r="I155" s="20" t="e">
        <f>LOOKUP(H155,'Unit classification'!$A$4:$A$122,'Unit classification'!$I$4:$I$122)</f>
        <v>#N/A</v>
      </c>
      <c r="J155" s="24"/>
      <c r="K155" s="16"/>
      <c r="L155" s="51"/>
      <c r="M155" s="16"/>
      <c r="N155" s="16"/>
      <c r="O155" s="16"/>
      <c r="P155" s="18"/>
    </row>
    <row r="156" spans="1:16" ht="15.75" thickBot="1" x14ac:dyDescent="0.3">
      <c r="A156" s="17"/>
      <c r="B156" s="81"/>
      <c r="C156" s="16"/>
      <c r="D156" s="16"/>
      <c r="E156" s="16"/>
      <c r="F156" s="16"/>
      <c r="G156" s="16"/>
      <c r="H156" s="16"/>
      <c r="I156" s="20" t="e">
        <f>LOOKUP(H156,'Unit classification'!$A$4:$A$122,'Unit classification'!$I$4:$I$122)</f>
        <v>#N/A</v>
      </c>
      <c r="J156" s="24"/>
      <c r="K156" s="16"/>
      <c r="L156" s="51"/>
      <c r="M156" s="16"/>
      <c r="N156" s="16"/>
      <c r="O156" s="16"/>
      <c r="P156" s="18"/>
    </row>
    <row r="157" spans="1:16" ht="15.75" thickBot="1" x14ac:dyDescent="0.3">
      <c r="A157" s="17"/>
      <c r="B157" s="81"/>
      <c r="C157" s="16"/>
      <c r="D157" s="16"/>
      <c r="E157" s="16"/>
      <c r="F157" s="16"/>
      <c r="G157" s="16"/>
      <c r="H157" s="16"/>
      <c r="I157" s="20" t="e">
        <f>LOOKUP(H157,'Unit classification'!$A$4:$A$122,'Unit classification'!$I$4:$I$122)</f>
        <v>#N/A</v>
      </c>
      <c r="J157" s="16"/>
      <c r="K157" s="16"/>
      <c r="L157" s="51"/>
      <c r="M157" s="16"/>
      <c r="N157" s="16"/>
      <c r="O157" s="16"/>
      <c r="P157" s="18"/>
    </row>
    <row r="158" spans="1:16" ht="15.75" thickBot="1" x14ac:dyDescent="0.3">
      <c r="A158" s="17"/>
      <c r="B158" s="81"/>
      <c r="C158" s="16"/>
      <c r="D158" s="16"/>
      <c r="E158" s="16"/>
      <c r="F158" s="16"/>
      <c r="G158" s="16"/>
      <c r="H158" s="16"/>
      <c r="I158" s="20" t="e">
        <f>LOOKUP(H158,'Unit classification'!$A$4:$A$122,'Unit classification'!$I$4:$I$122)</f>
        <v>#N/A</v>
      </c>
      <c r="J158" s="16"/>
      <c r="K158" s="16"/>
      <c r="L158" s="51"/>
      <c r="M158" s="16"/>
      <c r="N158" s="16"/>
      <c r="O158" s="16"/>
      <c r="P158" s="18"/>
    </row>
    <row r="159" spans="1:16" ht="15.75" thickBot="1" x14ac:dyDescent="0.3">
      <c r="A159" s="17"/>
      <c r="B159" s="81"/>
      <c r="C159" s="16"/>
      <c r="D159" s="16"/>
      <c r="E159" s="16"/>
      <c r="F159" s="16"/>
      <c r="G159" s="16"/>
      <c r="H159" s="16"/>
      <c r="I159" s="20" t="e">
        <f>LOOKUP(H159,'Unit classification'!$A$4:$A$122,'Unit classification'!$I$4:$I$122)</f>
        <v>#N/A</v>
      </c>
      <c r="J159" s="16"/>
      <c r="K159" s="16"/>
      <c r="L159" s="51"/>
      <c r="M159" s="16"/>
      <c r="N159" s="16"/>
      <c r="O159" s="16"/>
      <c r="P159" s="18"/>
    </row>
    <row r="160" spans="1:16" ht="15.75" thickBot="1" x14ac:dyDescent="0.3">
      <c r="A160" s="17"/>
      <c r="B160" s="81"/>
      <c r="C160" s="16"/>
      <c r="D160" s="16"/>
      <c r="E160" s="16"/>
      <c r="F160" s="16"/>
      <c r="G160" s="16"/>
      <c r="H160" s="16"/>
      <c r="I160" s="20" t="e">
        <f>LOOKUP(H160,'Unit classification'!$A$4:$A$122,'Unit classification'!$I$4:$I$122)</f>
        <v>#N/A</v>
      </c>
      <c r="J160" s="16"/>
      <c r="K160" s="16"/>
      <c r="L160" s="51"/>
      <c r="M160" s="16"/>
      <c r="N160" s="16"/>
      <c r="O160" s="16"/>
      <c r="P160" s="18"/>
    </row>
    <row r="161" spans="1:16" ht="15.75" thickBot="1" x14ac:dyDescent="0.3">
      <c r="A161" s="17"/>
      <c r="B161" s="81"/>
      <c r="C161" s="16"/>
      <c r="D161" s="16"/>
      <c r="E161" s="16"/>
      <c r="F161" s="16"/>
      <c r="G161" s="16"/>
      <c r="H161" s="16"/>
      <c r="I161" s="20" t="e">
        <f>LOOKUP(H161,'Unit classification'!$A$4:$A$122,'Unit classification'!$I$4:$I$122)</f>
        <v>#N/A</v>
      </c>
      <c r="J161" s="16"/>
      <c r="K161" s="16"/>
      <c r="L161" s="16"/>
      <c r="M161" s="16"/>
      <c r="N161" s="16"/>
      <c r="O161" s="16"/>
      <c r="P161" s="18"/>
    </row>
    <row r="162" spans="1:16" ht="15.75" thickBot="1" x14ac:dyDescent="0.3">
      <c r="A162" s="17"/>
      <c r="B162" s="81"/>
      <c r="C162" s="16"/>
      <c r="D162" s="16"/>
      <c r="E162" s="16"/>
      <c r="F162" s="16"/>
      <c r="G162" s="16"/>
      <c r="H162" s="16"/>
      <c r="I162" s="20" t="e">
        <f>LOOKUP(H162,'Unit classification'!$A$4:$A$122,'Unit classification'!$I$4:$I$122)</f>
        <v>#N/A</v>
      </c>
      <c r="J162" s="24"/>
      <c r="K162" s="16"/>
      <c r="L162" s="51"/>
      <c r="M162" s="16"/>
      <c r="N162" s="16"/>
      <c r="O162" s="16"/>
      <c r="P162" s="18"/>
    </row>
    <row r="163" spans="1:16" ht="15.75" thickBot="1" x14ac:dyDescent="0.3">
      <c r="A163" s="17"/>
      <c r="B163" s="81"/>
      <c r="C163" s="16"/>
      <c r="D163" s="16"/>
      <c r="E163" s="16"/>
      <c r="F163" s="16"/>
      <c r="G163" s="16"/>
      <c r="H163" s="16"/>
      <c r="I163" s="20" t="e">
        <f>LOOKUP(H163,'Unit classification'!$A$4:$A$122,'Unit classification'!$I$4:$I$122)</f>
        <v>#N/A</v>
      </c>
      <c r="J163" s="24"/>
      <c r="K163" s="16"/>
      <c r="L163" s="51"/>
      <c r="M163" s="16"/>
      <c r="N163" s="16"/>
      <c r="O163" s="16"/>
      <c r="P163" s="18"/>
    </row>
    <row r="164" spans="1:16" ht="15.75" thickBot="1" x14ac:dyDescent="0.3">
      <c r="A164" s="17"/>
      <c r="B164" s="81"/>
      <c r="C164" s="16"/>
      <c r="D164" s="16"/>
      <c r="E164" s="16"/>
      <c r="F164" s="16"/>
      <c r="G164" s="16"/>
      <c r="H164" s="16"/>
      <c r="I164" s="20" t="e">
        <f>LOOKUP(H164,'Unit classification'!$A$4:$A$122,'Unit classification'!$I$4:$I$122)</f>
        <v>#N/A</v>
      </c>
      <c r="J164" s="16"/>
      <c r="K164" s="16"/>
      <c r="L164" s="51"/>
      <c r="M164" s="16"/>
      <c r="N164" s="16"/>
      <c r="O164" s="16"/>
      <c r="P164" s="18"/>
    </row>
    <row r="165" spans="1:16" ht="15.75" thickBot="1" x14ac:dyDescent="0.3">
      <c r="A165" s="17"/>
      <c r="B165" s="81"/>
      <c r="C165" s="16"/>
      <c r="D165" s="16"/>
      <c r="E165" s="16"/>
      <c r="F165" s="16"/>
      <c r="G165" s="16"/>
      <c r="H165" s="16"/>
      <c r="I165" s="20" t="e">
        <f>LOOKUP(H165,'Unit classification'!$A$4:$A$122,'Unit classification'!$I$4:$I$122)</f>
        <v>#N/A</v>
      </c>
      <c r="J165" s="24"/>
      <c r="K165" s="16"/>
      <c r="L165" s="51"/>
      <c r="M165" s="16"/>
      <c r="N165" s="16"/>
      <c r="O165" s="16"/>
      <c r="P165" s="18"/>
    </row>
    <row r="166" spans="1:16" ht="15.75" thickBot="1" x14ac:dyDescent="0.3">
      <c r="A166" s="17"/>
      <c r="B166" s="81"/>
      <c r="C166" s="16"/>
      <c r="D166" s="16"/>
      <c r="E166" s="16"/>
      <c r="F166" s="16"/>
      <c r="G166" s="16"/>
      <c r="H166" s="16"/>
      <c r="I166" s="20" t="e">
        <f>LOOKUP(H166,'Unit classification'!$A$4:$A$122,'Unit classification'!$I$4:$I$122)</f>
        <v>#N/A</v>
      </c>
      <c r="J166" s="16"/>
      <c r="K166" s="16"/>
      <c r="L166" s="51"/>
      <c r="M166" s="16"/>
      <c r="N166" s="16"/>
      <c r="O166" s="16"/>
      <c r="P166" s="18"/>
    </row>
    <row r="167" spans="1:16" ht="15.75" thickBot="1" x14ac:dyDescent="0.3">
      <c r="A167" s="17"/>
      <c r="B167" s="81"/>
      <c r="C167" s="16"/>
      <c r="D167" s="16"/>
      <c r="E167" s="16"/>
      <c r="F167" s="16"/>
      <c r="G167" s="16"/>
      <c r="H167" s="16"/>
      <c r="I167" s="20" t="e">
        <f>LOOKUP(H167,'Unit classification'!$A$4:$A$122,'Unit classification'!$I$4:$I$122)</f>
        <v>#N/A</v>
      </c>
      <c r="J167" s="16"/>
      <c r="K167" s="16"/>
      <c r="L167" s="51"/>
      <c r="M167" s="16"/>
      <c r="N167" s="16"/>
      <c r="O167" s="16"/>
      <c r="P167" s="18"/>
    </row>
    <row r="168" spans="1:16" ht="15.75" thickBot="1" x14ac:dyDescent="0.3">
      <c r="A168" s="17"/>
      <c r="B168" s="81"/>
      <c r="C168" s="16"/>
      <c r="D168" s="16"/>
      <c r="E168" s="16"/>
      <c r="F168" s="16"/>
      <c r="G168" s="16"/>
      <c r="H168" s="16"/>
      <c r="I168" s="20" t="e">
        <f>LOOKUP(H168,'Unit classification'!$A$4:$A$122,'Unit classification'!$I$4:$I$122)</f>
        <v>#N/A</v>
      </c>
      <c r="J168" s="16"/>
      <c r="K168" s="16"/>
      <c r="L168" s="51"/>
      <c r="M168" s="16"/>
      <c r="N168" s="16"/>
      <c r="O168" s="16"/>
      <c r="P168" s="18"/>
    </row>
    <row r="169" spans="1:16" ht="15.75" thickBot="1" x14ac:dyDescent="0.3">
      <c r="A169" s="17"/>
      <c r="B169" s="81"/>
      <c r="C169" s="16"/>
      <c r="D169" s="16"/>
      <c r="E169" s="16"/>
      <c r="F169" s="16"/>
      <c r="G169" s="16"/>
      <c r="H169" s="16"/>
      <c r="I169" s="20" t="e">
        <f>LOOKUP(H169,'Unit classification'!$A$4:$A$122,'Unit classification'!$I$4:$I$122)</f>
        <v>#N/A</v>
      </c>
      <c r="J169" s="24"/>
      <c r="K169" s="16"/>
      <c r="L169" s="51"/>
      <c r="M169" s="16"/>
      <c r="N169" s="16"/>
      <c r="O169" s="16"/>
      <c r="P169" s="18"/>
    </row>
    <row r="170" spans="1:16" ht="15.75" thickBot="1" x14ac:dyDescent="0.3">
      <c r="A170" s="17"/>
      <c r="B170" s="81"/>
      <c r="C170" s="16"/>
      <c r="D170" s="16"/>
      <c r="E170" s="16"/>
      <c r="F170" s="16"/>
      <c r="G170" s="16"/>
      <c r="H170" s="16"/>
      <c r="I170" s="20" t="e">
        <f>LOOKUP(H170,'Unit classification'!$A$4:$A$122,'Unit classification'!$I$4:$I$122)</f>
        <v>#N/A</v>
      </c>
      <c r="J170" s="16"/>
      <c r="K170" s="16"/>
      <c r="L170" s="51"/>
      <c r="M170" s="16"/>
      <c r="N170" s="16"/>
      <c r="O170" s="16"/>
      <c r="P170" s="18"/>
    </row>
    <row r="171" spans="1:16" ht="15.75" thickBot="1" x14ac:dyDescent="0.3">
      <c r="A171" s="17"/>
      <c r="B171" s="81"/>
      <c r="C171" s="16"/>
      <c r="D171" s="16"/>
      <c r="E171" s="16"/>
      <c r="F171" s="16"/>
      <c r="G171" s="16"/>
      <c r="H171" s="16"/>
      <c r="I171" s="20" t="e">
        <f>LOOKUP(H171,'Unit classification'!$A$4:$A$122,'Unit classification'!$I$4:$I$122)</f>
        <v>#N/A</v>
      </c>
      <c r="J171" s="16"/>
      <c r="K171" s="16"/>
      <c r="L171" s="51"/>
      <c r="M171" s="16"/>
      <c r="N171" s="16"/>
      <c r="O171" s="16"/>
      <c r="P171" s="18"/>
    </row>
    <row r="172" spans="1:16" ht="15.75" thickBot="1" x14ac:dyDescent="0.3">
      <c r="A172" s="17"/>
      <c r="B172" s="81"/>
      <c r="C172" s="16"/>
      <c r="D172" s="16"/>
      <c r="E172" s="16"/>
      <c r="F172" s="16"/>
      <c r="G172" s="16"/>
      <c r="H172" s="16"/>
      <c r="I172" s="20" t="e">
        <f>LOOKUP(H172,'Unit classification'!$A$4:$A$122,'Unit classification'!$I$4:$I$122)</f>
        <v>#N/A</v>
      </c>
      <c r="J172" s="16"/>
      <c r="K172" s="16"/>
      <c r="L172" s="51"/>
      <c r="M172" s="16"/>
      <c r="N172" s="16"/>
      <c r="O172" s="16"/>
      <c r="P172" s="18"/>
    </row>
    <row r="173" spans="1:16" ht="15.75" thickBot="1" x14ac:dyDescent="0.3">
      <c r="A173" s="17"/>
      <c r="B173" s="81"/>
      <c r="C173" s="16"/>
      <c r="D173" s="16"/>
      <c r="E173" s="16"/>
      <c r="F173" s="16"/>
      <c r="G173" s="16"/>
      <c r="H173" s="16"/>
      <c r="I173" s="20" t="e">
        <f>LOOKUP(H173,'Unit classification'!$A$4:$A$122,'Unit classification'!$I$4:$I$122)</f>
        <v>#N/A</v>
      </c>
      <c r="J173" s="16"/>
      <c r="K173" s="16"/>
      <c r="L173" s="16"/>
      <c r="M173" s="16"/>
      <c r="N173" s="16"/>
      <c r="O173" s="16"/>
      <c r="P173" s="18"/>
    </row>
    <row r="174" spans="1:16" ht="15.75" thickBot="1" x14ac:dyDescent="0.3">
      <c r="A174" s="17"/>
      <c r="B174" s="81"/>
      <c r="C174" s="16"/>
      <c r="D174" s="16"/>
      <c r="E174" s="16"/>
      <c r="F174" s="16"/>
      <c r="G174" s="16"/>
      <c r="H174" s="16"/>
      <c r="I174" s="20" t="e">
        <f>LOOKUP(H174,'Unit classification'!$A$4:$A$122,'Unit classification'!$I$4:$I$122)</f>
        <v>#N/A</v>
      </c>
      <c r="J174" s="24"/>
      <c r="K174" s="16"/>
      <c r="L174" s="51"/>
      <c r="M174" s="16"/>
      <c r="N174" s="16"/>
      <c r="O174" s="16"/>
      <c r="P174" s="18"/>
    </row>
    <row r="175" spans="1:16" ht="15.75" thickBot="1" x14ac:dyDescent="0.3">
      <c r="A175" s="17"/>
      <c r="B175" s="81"/>
      <c r="C175" s="16"/>
      <c r="D175" s="16"/>
      <c r="E175" s="16"/>
      <c r="F175" s="16"/>
      <c r="G175" s="16"/>
      <c r="H175" s="16"/>
      <c r="I175" s="20" t="e">
        <f>LOOKUP(H175,'Unit classification'!$A$4:$A$122,'Unit classification'!$I$4:$I$122)</f>
        <v>#N/A</v>
      </c>
      <c r="J175" s="16"/>
      <c r="K175" s="16"/>
      <c r="L175" s="51"/>
      <c r="M175" s="16"/>
      <c r="N175" s="16"/>
      <c r="O175" s="16"/>
      <c r="P175" s="18"/>
    </row>
    <row r="176" spans="1:16" ht="15.75" thickBot="1" x14ac:dyDescent="0.3">
      <c r="A176" s="17"/>
      <c r="B176" s="81"/>
      <c r="C176" s="16"/>
      <c r="D176" s="16"/>
      <c r="E176" s="16"/>
      <c r="F176" s="16"/>
      <c r="G176" s="16"/>
      <c r="H176" s="16"/>
      <c r="I176" s="20" t="e">
        <f>LOOKUP(H176,'Unit classification'!$A$4:$A$122,'Unit classification'!$I$4:$I$122)</f>
        <v>#N/A</v>
      </c>
      <c r="J176" s="16"/>
      <c r="K176" s="16"/>
      <c r="L176" s="51"/>
      <c r="M176" s="16"/>
      <c r="N176" s="16"/>
      <c r="O176" s="16"/>
      <c r="P176" s="18"/>
    </row>
    <row r="177" spans="1:16" ht="15.75" thickBot="1" x14ac:dyDescent="0.3">
      <c r="A177" s="17"/>
      <c r="B177" s="81"/>
      <c r="C177" s="16"/>
      <c r="D177" s="16"/>
      <c r="E177" s="16"/>
      <c r="F177" s="16"/>
      <c r="G177" s="16"/>
      <c r="H177" s="16"/>
      <c r="I177" s="20" t="e">
        <f>LOOKUP(H177,'Unit classification'!$A$4:$A$122,'Unit classification'!$I$4:$I$122)</f>
        <v>#N/A</v>
      </c>
      <c r="J177" s="16"/>
      <c r="K177" s="16"/>
      <c r="L177" s="16"/>
      <c r="M177" s="16"/>
      <c r="N177" s="16"/>
      <c r="O177" s="16"/>
      <c r="P177" s="18"/>
    </row>
    <row r="178" spans="1:16" ht="15.75" thickBot="1" x14ac:dyDescent="0.3">
      <c r="A178" s="17"/>
      <c r="B178" s="81"/>
      <c r="C178" s="16"/>
      <c r="D178" s="16"/>
      <c r="E178" s="16"/>
      <c r="F178" s="16"/>
      <c r="G178" s="16"/>
      <c r="H178" s="16"/>
      <c r="I178" s="20" t="e">
        <f>LOOKUP(H178,'Unit classification'!$A$4:$A$122,'Unit classification'!$I$4:$I$122)</f>
        <v>#N/A</v>
      </c>
      <c r="J178" s="16"/>
      <c r="K178" s="16"/>
      <c r="L178" s="51"/>
      <c r="M178" s="16"/>
      <c r="N178" s="16"/>
      <c r="O178" s="16"/>
      <c r="P178" s="18"/>
    </row>
    <row r="179" spans="1:16" ht="15.75" thickBot="1" x14ac:dyDescent="0.3">
      <c r="A179" s="17"/>
      <c r="B179" s="81"/>
      <c r="C179" s="16"/>
      <c r="D179" s="16"/>
      <c r="E179" s="16"/>
      <c r="F179" s="16"/>
      <c r="G179" s="16"/>
      <c r="H179" s="16"/>
      <c r="I179" s="20" t="e">
        <f>LOOKUP(H179,'Unit classification'!$A$4:$A$122,'Unit classification'!$I$4:$I$122)</f>
        <v>#N/A</v>
      </c>
      <c r="J179" s="16"/>
      <c r="K179" s="16"/>
      <c r="L179" s="51"/>
      <c r="M179" s="16"/>
      <c r="N179" s="16"/>
      <c r="O179" s="16"/>
      <c r="P179" s="18"/>
    </row>
    <row r="180" spans="1:16" ht="15.75" thickBot="1" x14ac:dyDescent="0.3">
      <c r="A180" s="17"/>
      <c r="B180" s="81"/>
      <c r="C180" s="16"/>
      <c r="D180" s="16"/>
      <c r="E180" s="16"/>
      <c r="F180" s="16"/>
      <c r="G180" s="16"/>
      <c r="H180" s="16"/>
      <c r="I180" s="20" t="e">
        <f>LOOKUP(H180,'Unit classification'!$A$4:$A$122,'Unit classification'!$I$4:$I$122)</f>
        <v>#N/A</v>
      </c>
      <c r="J180" s="16"/>
      <c r="K180" s="16"/>
      <c r="L180" s="51"/>
      <c r="M180" s="16"/>
      <c r="N180" s="16"/>
      <c r="O180" s="16"/>
      <c r="P180" s="18"/>
    </row>
    <row r="181" spans="1:16" ht="15.75" thickBot="1" x14ac:dyDescent="0.3">
      <c r="A181" s="17"/>
      <c r="B181" s="81"/>
      <c r="C181" s="16"/>
      <c r="D181" s="16"/>
      <c r="E181" s="16"/>
      <c r="F181" s="16"/>
      <c r="G181" s="16"/>
      <c r="H181" s="16"/>
      <c r="I181" s="20" t="e">
        <f>LOOKUP(H181,'Unit classification'!$A$4:$A$122,'Unit classification'!$I$4:$I$122)</f>
        <v>#N/A</v>
      </c>
      <c r="J181" s="16"/>
      <c r="K181" s="16"/>
      <c r="L181" s="51"/>
      <c r="M181" s="16"/>
      <c r="N181" s="16"/>
      <c r="O181" s="16"/>
      <c r="P181" s="18"/>
    </row>
    <row r="182" spans="1:16" ht="15.75" thickBot="1" x14ac:dyDescent="0.3">
      <c r="A182" s="17"/>
      <c r="B182" s="81"/>
      <c r="C182" s="16"/>
      <c r="D182" s="16"/>
      <c r="E182" s="16"/>
      <c r="F182" s="16"/>
      <c r="G182" s="16"/>
      <c r="H182" s="16"/>
      <c r="I182" s="20" t="e">
        <f>LOOKUP(H182,'Unit classification'!$A$4:$A$122,'Unit classification'!$I$4:$I$122)</f>
        <v>#N/A</v>
      </c>
      <c r="J182" s="16"/>
      <c r="K182" s="16"/>
      <c r="L182" s="51"/>
      <c r="M182" s="16"/>
      <c r="N182" s="16"/>
      <c r="O182" s="16"/>
      <c r="P182" s="18"/>
    </row>
    <row r="183" spans="1:16" ht="15.75" thickBot="1" x14ac:dyDescent="0.3">
      <c r="A183" s="17"/>
      <c r="B183" s="81"/>
      <c r="C183" s="16"/>
      <c r="D183" s="16"/>
      <c r="E183" s="16"/>
      <c r="F183" s="16"/>
      <c r="G183" s="16"/>
      <c r="H183" s="16"/>
      <c r="I183" s="20" t="e">
        <f>LOOKUP(H183,'Unit classification'!$A$4:$A$122,'Unit classification'!$I$4:$I$122)</f>
        <v>#N/A</v>
      </c>
      <c r="J183" s="16"/>
      <c r="K183" s="16"/>
      <c r="L183" s="51"/>
      <c r="M183" s="16"/>
      <c r="N183" s="16"/>
      <c r="O183" s="16"/>
      <c r="P183" s="18"/>
    </row>
    <row r="184" spans="1:16" ht="15.75" thickBot="1" x14ac:dyDescent="0.3">
      <c r="A184" s="17"/>
      <c r="B184" s="81"/>
      <c r="C184" s="16"/>
      <c r="D184" s="16"/>
      <c r="E184" s="16"/>
      <c r="F184" s="16"/>
      <c r="G184" s="16"/>
      <c r="H184" s="16"/>
      <c r="I184" s="20" t="e">
        <f>LOOKUP(H184,'Unit classification'!$A$4:$A$122,'Unit classification'!$I$4:$I$122)</f>
        <v>#N/A</v>
      </c>
      <c r="J184" s="16"/>
      <c r="K184" s="16"/>
      <c r="L184" s="51"/>
      <c r="M184" s="16"/>
      <c r="N184" s="16"/>
      <c r="O184" s="16"/>
      <c r="P184" s="18"/>
    </row>
    <row r="185" spans="1:16" ht="15.75" thickBot="1" x14ac:dyDescent="0.3">
      <c r="A185" s="17"/>
      <c r="B185" s="81"/>
      <c r="C185" s="16"/>
      <c r="D185" s="16"/>
      <c r="E185" s="16"/>
      <c r="F185" s="16"/>
      <c r="G185" s="16"/>
      <c r="H185" s="16"/>
      <c r="I185" s="20" t="e">
        <f>LOOKUP(H185,'Unit classification'!$A$4:$A$122,'Unit classification'!$I$4:$I$122)</f>
        <v>#N/A</v>
      </c>
      <c r="J185" s="16"/>
      <c r="K185" s="16"/>
      <c r="L185" s="51"/>
      <c r="M185" s="16"/>
      <c r="N185" s="16"/>
      <c r="O185" s="16"/>
      <c r="P185" s="18"/>
    </row>
    <row r="186" spans="1:16" ht="15.75" thickBot="1" x14ac:dyDescent="0.3">
      <c r="A186" s="17"/>
      <c r="B186" s="81"/>
      <c r="C186" s="16"/>
      <c r="D186" s="16"/>
      <c r="E186" s="16"/>
      <c r="F186" s="16"/>
      <c r="G186" s="16"/>
      <c r="H186" s="16"/>
      <c r="I186" s="20" t="e">
        <f>LOOKUP(H186,'Unit classification'!$A$4:$A$122,'Unit classification'!$I$4:$I$122)</f>
        <v>#N/A</v>
      </c>
      <c r="J186" s="16"/>
      <c r="K186" s="16"/>
      <c r="L186" s="16"/>
      <c r="M186" s="16"/>
      <c r="N186" s="16"/>
      <c r="O186" s="16"/>
      <c r="P186" s="18"/>
    </row>
    <row r="187" spans="1:16" ht="15.75" thickBot="1" x14ac:dyDescent="0.3">
      <c r="A187" s="17"/>
      <c r="B187" s="81"/>
      <c r="C187" s="16"/>
      <c r="D187" s="16"/>
      <c r="E187" s="16"/>
      <c r="F187" s="16"/>
      <c r="G187" s="16"/>
      <c r="H187" s="24"/>
      <c r="I187" s="20" t="e">
        <f>LOOKUP(H187,'Unit classification'!$A$4:$A$122,'Unit classification'!$I$4:$I$122)</f>
        <v>#N/A</v>
      </c>
      <c r="J187" s="16"/>
      <c r="K187" s="16"/>
      <c r="L187" s="16"/>
      <c r="M187" s="16"/>
      <c r="N187" s="16"/>
      <c r="O187" s="16"/>
      <c r="P187" s="18"/>
    </row>
    <row r="188" spans="1:16" ht="15.75" thickBot="1" x14ac:dyDescent="0.3">
      <c r="A188" s="17"/>
      <c r="B188" s="81"/>
      <c r="C188" s="16"/>
      <c r="D188" s="16"/>
      <c r="E188" s="16"/>
      <c r="F188" s="16"/>
      <c r="G188" s="16"/>
      <c r="H188" s="16"/>
      <c r="I188" s="20" t="e">
        <f>LOOKUP(H188,'Unit classification'!$A$4:$A$122,'Unit classification'!$I$4:$I$122)</f>
        <v>#N/A</v>
      </c>
      <c r="J188" s="16"/>
      <c r="K188" s="16"/>
      <c r="L188" s="16"/>
      <c r="M188" s="16"/>
      <c r="N188" s="16"/>
      <c r="O188" s="16"/>
      <c r="P188" s="18"/>
    </row>
    <row r="189" spans="1:16" ht="15.75" thickBot="1" x14ac:dyDescent="0.3">
      <c r="A189" s="17"/>
      <c r="B189" s="81"/>
      <c r="C189" s="16"/>
      <c r="D189" s="16"/>
      <c r="E189" s="16"/>
      <c r="F189" s="16"/>
      <c r="G189" s="16"/>
      <c r="H189" s="16"/>
      <c r="I189" s="20" t="e">
        <f>LOOKUP(H189,'Unit classification'!$A$4:$A$122,'Unit classification'!$I$4:$I$122)</f>
        <v>#N/A</v>
      </c>
      <c r="J189" s="16"/>
      <c r="K189" s="16"/>
      <c r="L189" s="16"/>
      <c r="M189" s="16"/>
      <c r="N189" s="16"/>
      <c r="O189" s="16"/>
      <c r="P189" s="18"/>
    </row>
    <row r="190" spans="1:16" ht="15.75" thickBot="1" x14ac:dyDescent="0.3">
      <c r="A190" s="17"/>
      <c r="B190" s="81"/>
      <c r="C190" s="16"/>
      <c r="D190" s="16"/>
      <c r="E190" s="16"/>
      <c r="F190" s="16"/>
      <c r="G190" s="16"/>
      <c r="H190" s="16"/>
      <c r="I190" s="20" t="e">
        <f>LOOKUP(H190,'Unit classification'!$A$4:$A$122,'Unit classification'!$I$4:$I$122)</f>
        <v>#N/A</v>
      </c>
      <c r="J190" s="16"/>
      <c r="K190" s="16"/>
      <c r="L190" s="16"/>
      <c r="M190" s="16"/>
      <c r="N190" s="16"/>
      <c r="O190" s="16"/>
      <c r="P190" s="18"/>
    </row>
    <row r="191" spans="1:16" ht="15.75" thickBot="1" x14ac:dyDescent="0.3">
      <c r="A191" s="17"/>
      <c r="B191" s="81"/>
      <c r="C191" s="16"/>
      <c r="D191" s="16"/>
      <c r="E191" s="16"/>
      <c r="F191" s="16"/>
      <c r="G191" s="16"/>
      <c r="H191" s="16"/>
      <c r="I191" s="20" t="e">
        <f>LOOKUP(H191,'Unit classification'!$A$4:$A$122,'Unit classification'!$I$4:$I$122)</f>
        <v>#N/A</v>
      </c>
      <c r="J191" s="16"/>
      <c r="K191" s="16"/>
      <c r="L191" s="16"/>
      <c r="M191" s="16"/>
      <c r="N191" s="16"/>
      <c r="O191" s="16"/>
      <c r="P191" s="18"/>
    </row>
    <row r="192" spans="1:16" ht="15.75" thickBot="1" x14ac:dyDescent="0.3">
      <c r="A192" s="17"/>
      <c r="B192" s="81"/>
      <c r="C192" s="16"/>
      <c r="D192" s="16"/>
      <c r="E192" s="16"/>
      <c r="F192" s="16"/>
      <c r="G192" s="16"/>
      <c r="H192" s="16"/>
      <c r="I192" s="20" t="e">
        <f>LOOKUP(H192,'Unit classification'!$A$4:$A$122,'Unit classification'!$I$4:$I$122)</f>
        <v>#N/A</v>
      </c>
      <c r="J192" s="16"/>
      <c r="K192" s="16"/>
      <c r="L192" s="16"/>
      <c r="M192" s="16"/>
      <c r="N192" s="16"/>
      <c r="O192" s="16"/>
      <c r="P192" s="18"/>
    </row>
    <row r="193" spans="1:16" ht="15.75" thickBot="1" x14ac:dyDescent="0.3">
      <c r="A193" s="17"/>
      <c r="B193" s="81"/>
      <c r="C193" s="16"/>
      <c r="D193" s="16"/>
      <c r="E193" s="16"/>
      <c r="F193" s="16"/>
      <c r="G193" s="16"/>
      <c r="H193" s="16"/>
      <c r="I193" s="20" t="e">
        <f>LOOKUP(H193,'Unit classification'!$A$4:$A$122,'Unit classification'!$I$4:$I$122)</f>
        <v>#N/A</v>
      </c>
      <c r="J193" s="16"/>
      <c r="K193" s="16"/>
      <c r="L193" s="16"/>
      <c r="M193" s="16"/>
      <c r="N193" s="16"/>
      <c r="O193" s="16"/>
      <c r="P193" s="18"/>
    </row>
    <row r="194" spans="1:16" ht="15.75" thickBot="1" x14ac:dyDescent="0.3">
      <c r="A194" s="17"/>
      <c r="B194" s="81"/>
      <c r="C194" s="16"/>
      <c r="D194" s="16"/>
      <c r="E194" s="16"/>
      <c r="F194" s="16"/>
      <c r="G194" s="16"/>
      <c r="H194" s="16"/>
      <c r="I194" s="20" t="e">
        <f>LOOKUP(H194,'Unit classification'!$A$4:$A$122,'Unit classification'!$I$4:$I$122)</f>
        <v>#N/A</v>
      </c>
      <c r="J194" s="16"/>
      <c r="K194" s="16"/>
      <c r="L194" s="16"/>
      <c r="M194" s="16"/>
      <c r="N194" s="16"/>
      <c r="O194" s="16"/>
      <c r="P194" s="18"/>
    </row>
    <row r="195" spans="1:16" ht="15.75" thickBot="1" x14ac:dyDescent="0.3">
      <c r="A195" s="17"/>
      <c r="B195" s="81"/>
      <c r="C195" s="16"/>
      <c r="D195" s="16"/>
      <c r="E195" s="16"/>
      <c r="F195" s="16"/>
      <c r="G195" s="16"/>
      <c r="H195" s="16"/>
      <c r="I195" s="20" t="e">
        <f>LOOKUP(H195,'Unit classification'!$A$4:$A$122,'Unit classification'!$I$4:$I$122)</f>
        <v>#N/A</v>
      </c>
      <c r="J195" s="16"/>
      <c r="K195" s="16"/>
      <c r="L195" s="16"/>
      <c r="M195" s="16"/>
      <c r="N195" s="16"/>
      <c r="O195" s="16"/>
      <c r="P195" s="18"/>
    </row>
    <row r="196" spans="1:16" ht="15.75" thickBot="1" x14ac:dyDescent="0.3">
      <c r="A196" s="17"/>
      <c r="B196" s="81"/>
      <c r="C196" s="16"/>
      <c r="D196" s="16"/>
      <c r="E196" s="16"/>
      <c r="F196" s="16"/>
      <c r="G196" s="16"/>
      <c r="H196" s="16"/>
      <c r="I196" s="20" t="e">
        <f>LOOKUP(H196,'Unit classification'!$A$4:$A$122,'Unit classification'!$I$4:$I$122)</f>
        <v>#N/A</v>
      </c>
      <c r="J196" s="16"/>
      <c r="K196" s="16"/>
      <c r="L196" s="16"/>
      <c r="M196" s="16"/>
      <c r="N196" s="16"/>
      <c r="O196" s="16"/>
      <c r="P196" s="18"/>
    </row>
    <row r="197" spans="1:16" ht="15.75" thickBot="1" x14ac:dyDescent="0.3">
      <c r="A197" s="17"/>
      <c r="B197" s="81"/>
      <c r="C197" s="16"/>
      <c r="D197" s="16"/>
      <c r="E197" s="16"/>
      <c r="F197" s="16"/>
      <c r="G197" s="16"/>
      <c r="H197" s="16"/>
      <c r="I197" s="20" t="e">
        <f>LOOKUP(H197,'Unit classification'!$A$4:$A$122,'Unit classification'!$I$4:$I$122)</f>
        <v>#N/A</v>
      </c>
      <c r="J197" s="16"/>
      <c r="K197" s="16"/>
      <c r="L197" s="16"/>
      <c r="M197" s="16"/>
      <c r="N197" s="16"/>
      <c r="O197" s="16"/>
      <c r="P197" s="18"/>
    </row>
    <row r="198" spans="1:16" ht="15.75" thickBot="1" x14ac:dyDescent="0.3">
      <c r="A198" s="17"/>
      <c r="B198" s="81"/>
      <c r="C198" s="16"/>
      <c r="D198" s="16"/>
      <c r="E198" s="16"/>
      <c r="F198" s="16"/>
      <c r="G198" s="16"/>
      <c r="H198" s="16"/>
      <c r="I198" s="20" t="e">
        <f>LOOKUP(H198,'Unit classification'!$A$4:$A$122,'Unit classification'!$I$4:$I$122)</f>
        <v>#N/A</v>
      </c>
      <c r="J198" s="16"/>
      <c r="K198" s="16"/>
      <c r="L198" s="16"/>
      <c r="M198" s="16"/>
      <c r="N198" s="16"/>
      <c r="O198" s="16"/>
      <c r="P198" s="18"/>
    </row>
    <row r="199" spans="1:16" ht="15.75" thickBot="1" x14ac:dyDescent="0.3">
      <c r="A199" s="17"/>
      <c r="B199" s="81"/>
      <c r="C199" s="16"/>
      <c r="D199" s="16"/>
      <c r="E199" s="16"/>
      <c r="F199" s="16"/>
      <c r="G199" s="16"/>
      <c r="H199" s="16"/>
      <c r="I199" s="20" t="e">
        <f>LOOKUP(H199,'Unit classification'!$A$4:$A$122,'Unit classification'!$I$4:$I$122)</f>
        <v>#N/A</v>
      </c>
      <c r="J199" s="24"/>
      <c r="K199" s="16"/>
      <c r="L199" s="16"/>
      <c r="M199" s="16"/>
      <c r="N199" s="16"/>
      <c r="O199" s="16"/>
      <c r="P199" s="18"/>
    </row>
    <row r="200" spans="1:16" ht="15.75" thickBot="1" x14ac:dyDescent="0.3">
      <c r="A200" s="17"/>
      <c r="B200" s="81"/>
      <c r="C200" s="16"/>
      <c r="D200" s="16"/>
      <c r="E200" s="16"/>
      <c r="F200" s="16"/>
      <c r="G200" s="16"/>
      <c r="H200" s="16"/>
      <c r="I200" s="20" t="e">
        <f>LOOKUP(H200,'Unit classification'!$A$4:$A$122,'Unit classification'!$I$4:$I$122)</f>
        <v>#N/A</v>
      </c>
      <c r="J200" s="16"/>
      <c r="K200" s="16"/>
      <c r="L200" s="16"/>
      <c r="M200" s="16"/>
      <c r="N200" s="16"/>
      <c r="O200" s="16"/>
      <c r="P200" s="18"/>
    </row>
    <row r="201" spans="1:16" ht="15.75" thickBot="1" x14ac:dyDescent="0.3">
      <c r="A201" s="17"/>
      <c r="B201" s="81"/>
      <c r="C201" s="16"/>
      <c r="D201" s="16"/>
      <c r="E201" s="16"/>
      <c r="F201" s="16"/>
      <c r="G201" s="16"/>
      <c r="H201" s="16"/>
      <c r="I201" s="20" t="e">
        <f>LOOKUP(H201,'Unit classification'!$A$4:$A$122,'Unit classification'!$I$4:$I$122)</f>
        <v>#N/A</v>
      </c>
      <c r="J201" s="16"/>
      <c r="K201" s="16"/>
      <c r="L201" s="16"/>
      <c r="M201" s="16"/>
      <c r="N201" s="16"/>
      <c r="O201" s="16"/>
      <c r="P201" s="18"/>
    </row>
    <row r="202" spans="1:16" ht="15.75" thickBot="1" x14ac:dyDescent="0.3">
      <c r="A202" s="17"/>
      <c r="B202" s="81"/>
      <c r="C202" s="16"/>
      <c r="D202" s="16"/>
      <c r="E202" s="16"/>
      <c r="F202" s="16"/>
      <c r="G202" s="16"/>
      <c r="H202" s="16"/>
      <c r="I202" s="20" t="e">
        <f>LOOKUP(H202,'Unit classification'!$A$4:$A$122,'Unit classification'!$I$4:$I$122)</f>
        <v>#N/A</v>
      </c>
      <c r="J202" s="16"/>
      <c r="K202" s="16"/>
      <c r="L202" s="16"/>
      <c r="M202" s="16"/>
      <c r="N202" s="16"/>
      <c r="O202" s="16"/>
      <c r="P202" s="18"/>
    </row>
    <row r="203" spans="1:16" ht="15.75" thickBot="1" x14ac:dyDescent="0.3">
      <c r="A203" s="17"/>
      <c r="B203" s="81"/>
      <c r="C203" s="16"/>
      <c r="D203" s="16"/>
      <c r="E203" s="16"/>
      <c r="F203" s="16"/>
      <c r="G203" s="16"/>
      <c r="H203" s="16"/>
      <c r="I203" s="20" t="e">
        <f>LOOKUP(H203,'Unit classification'!$A$4:$A$122,'Unit classification'!$I$4:$I$122)</f>
        <v>#N/A</v>
      </c>
      <c r="J203" s="16"/>
      <c r="K203" s="16"/>
      <c r="L203" s="16"/>
      <c r="M203" s="16"/>
      <c r="N203" s="16"/>
      <c r="O203" s="16"/>
      <c r="P203" s="18"/>
    </row>
    <row r="204" spans="1:16" ht="15.75" thickBot="1" x14ac:dyDescent="0.3">
      <c r="A204" s="17"/>
      <c r="B204" s="81"/>
      <c r="C204" s="16"/>
      <c r="D204" s="16"/>
      <c r="E204" s="16"/>
      <c r="F204" s="16"/>
      <c r="G204" s="16"/>
      <c r="H204" s="16"/>
      <c r="I204" s="20" t="e">
        <f>LOOKUP(H204,'Unit classification'!$A$4:$A$122,'Unit classification'!$I$4:$I$122)</f>
        <v>#N/A</v>
      </c>
      <c r="J204" s="16"/>
      <c r="K204" s="16"/>
      <c r="L204" s="16"/>
      <c r="M204" s="16"/>
      <c r="N204" s="16"/>
      <c r="O204" s="16"/>
      <c r="P204" s="18"/>
    </row>
    <row r="205" spans="1:16" ht="15.75" thickBot="1" x14ac:dyDescent="0.3">
      <c r="A205" s="17"/>
      <c r="B205" s="81"/>
      <c r="C205" s="16"/>
      <c r="D205" s="16"/>
      <c r="E205" s="16"/>
      <c r="F205" s="16"/>
      <c r="G205" s="16"/>
      <c r="H205" s="16"/>
      <c r="I205" s="20" t="e">
        <f>LOOKUP(H205,'Unit classification'!$A$4:$A$122,'Unit classification'!$I$4:$I$122)</f>
        <v>#N/A</v>
      </c>
      <c r="J205" s="24"/>
      <c r="K205" s="16"/>
      <c r="L205" s="16"/>
      <c r="M205" s="16"/>
      <c r="N205" s="16"/>
      <c r="O205" s="16"/>
      <c r="P205" s="18"/>
    </row>
    <row r="206" spans="1:16" ht="15.75" thickBot="1" x14ac:dyDescent="0.3">
      <c r="A206" s="17"/>
      <c r="B206" s="81"/>
      <c r="C206" s="16"/>
      <c r="D206" s="16"/>
      <c r="E206" s="16"/>
      <c r="F206" s="16"/>
      <c r="G206" s="16"/>
      <c r="H206" s="16"/>
      <c r="I206" s="20" t="e">
        <f>LOOKUP(H206,'Unit classification'!$A$4:$A$122,'Unit classification'!$I$4:$I$122)</f>
        <v>#N/A</v>
      </c>
      <c r="J206" s="16"/>
      <c r="K206" s="16"/>
      <c r="L206" s="16"/>
      <c r="M206" s="16"/>
      <c r="N206" s="16"/>
      <c r="O206" s="16"/>
      <c r="P206" s="18"/>
    </row>
    <row r="207" spans="1:16" ht="15.75" thickBot="1" x14ac:dyDescent="0.3">
      <c r="A207" s="17"/>
      <c r="B207" s="81"/>
      <c r="C207" s="16"/>
      <c r="D207" s="16"/>
      <c r="E207" s="16"/>
      <c r="F207" s="16"/>
      <c r="G207" s="16"/>
      <c r="H207" s="16"/>
      <c r="I207" s="20" t="e">
        <f>LOOKUP(H207,'Unit classification'!$A$4:$A$122,'Unit classification'!$I$4:$I$122)</f>
        <v>#N/A</v>
      </c>
      <c r="J207" s="16"/>
      <c r="K207" s="16"/>
      <c r="L207" s="16"/>
      <c r="M207" s="16"/>
      <c r="N207" s="16"/>
      <c r="O207" s="16"/>
      <c r="P207" s="18"/>
    </row>
    <row r="208" spans="1:16" ht="15.75" thickBot="1" x14ac:dyDescent="0.3">
      <c r="A208" s="17"/>
      <c r="B208" s="81"/>
      <c r="C208" s="16"/>
      <c r="D208" s="16"/>
      <c r="E208" s="16"/>
      <c r="F208" s="16"/>
      <c r="G208" s="16"/>
      <c r="H208" s="16"/>
      <c r="I208" s="20" t="e">
        <f>LOOKUP(H208,'Unit classification'!$A$4:$A$122,'Unit classification'!$I$4:$I$122)</f>
        <v>#N/A</v>
      </c>
      <c r="J208" s="16"/>
      <c r="K208" s="16"/>
      <c r="L208" s="16"/>
      <c r="M208" s="16"/>
      <c r="N208" s="16"/>
      <c r="O208" s="16"/>
      <c r="P208" s="18"/>
    </row>
    <row r="209" spans="1:17" ht="15.75" thickBot="1" x14ac:dyDescent="0.3">
      <c r="A209" s="17"/>
      <c r="B209" s="81"/>
      <c r="C209" s="16"/>
      <c r="D209" s="16"/>
      <c r="E209" s="16"/>
      <c r="F209" s="16"/>
      <c r="G209" s="16"/>
      <c r="H209" s="16"/>
      <c r="I209" s="20" t="e">
        <f>LOOKUP(H209,'Unit classification'!$A$4:$A$122,'Unit classification'!$I$4:$I$122)</f>
        <v>#N/A</v>
      </c>
      <c r="J209" s="16"/>
      <c r="K209" s="16"/>
      <c r="L209" s="16"/>
      <c r="M209" s="16"/>
      <c r="N209" s="16"/>
      <c r="O209" s="16"/>
      <c r="P209" s="18"/>
    </row>
    <row r="210" spans="1:17" s="52" customFormat="1" ht="15.75" thickBot="1" x14ac:dyDescent="0.3">
      <c r="A210" s="25"/>
      <c r="B210" s="82"/>
      <c r="C210" s="24"/>
      <c r="D210" s="24"/>
      <c r="E210" s="24"/>
      <c r="F210" s="24"/>
      <c r="G210" s="24"/>
      <c r="H210" s="24"/>
      <c r="I210" s="20" t="e">
        <f>LOOKUP(H210,'Unit classification'!$A$4:$A$122,'Unit classification'!$I$4:$I$122)</f>
        <v>#N/A</v>
      </c>
      <c r="J210" s="24"/>
      <c r="K210" s="16"/>
      <c r="L210" s="24"/>
      <c r="M210" s="24"/>
      <c r="N210" s="24"/>
      <c r="O210" s="24"/>
      <c r="P210" s="26"/>
    </row>
    <row r="211" spans="1:17" ht="15.75" thickBot="1" x14ac:dyDescent="0.3">
      <c r="A211" s="8"/>
      <c r="B211" s="85"/>
      <c r="C211" s="9"/>
      <c r="D211" s="9"/>
      <c r="E211" s="9"/>
      <c r="F211" s="9"/>
      <c r="G211" s="9"/>
      <c r="H211" s="9"/>
      <c r="I211" s="20" t="e">
        <f>LOOKUP(H211,'Unit classification'!$A$4:$A$122,'Unit classification'!$I$4:$I$122)</f>
        <v>#N/A</v>
      </c>
      <c r="J211" s="9"/>
      <c r="K211" s="9"/>
      <c r="L211" s="9"/>
      <c r="M211" s="9"/>
      <c r="N211" s="9"/>
      <c r="O211" s="9"/>
      <c r="P211" s="10"/>
    </row>
    <row r="213" spans="1:17" x14ac:dyDescent="0.25">
      <c r="C213">
        <f>COUNTA(C4:C211)</f>
        <v>0</v>
      </c>
      <c r="D213" t="s">
        <v>212</v>
      </c>
      <c r="E213">
        <f>COUNTIF(E4:E211, "Y")</f>
        <v>0</v>
      </c>
      <c r="J213">
        <f>COUNTA(J4:J211)</f>
        <v>0</v>
      </c>
      <c r="L213">
        <f>COUNTA(L4:L211)</f>
        <v>0</v>
      </c>
    </row>
    <row r="214" spans="1:17" x14ac:dyDescent="0.25">
      <c r="D214" t="s">
        <v>211</v>
      </c>
      <c r="E214">
        <f>COUNTIF(E4:E211, "V")</f>
        <v>0</v>
      </c>
    </row>
    <row r="215" spans="1:17" ht="15.75" thickBot="1" x14ac:dyDescent="0.3"/>
    <row r="216" spans="1:17" x14ac:dyDescent="0.25">
      <c r="C216" t="s">
        <v>190</v>
      </c>
      <c r="E216" s="55" t="e">
        <f>E213/L213</f>
        <v>#DIV/0!</v>
      </c>
      <c r="H216" t="s">
        <v>104</v>
      </c>
      <c r="I216" s="59">
        <f>COUNTIF(I4:I211,"Business and Property Services")</f>
        <v>0</v>
      </c>
      <c r="J216" s="60" t="e">
        <f t="shared" ref="J216:J223" si="0">I216/$I$226</f>
        <v>#DIV/0!</v>
      </c>
      <c r="K216" s="19">
        <f>COUNTIF(K4:K211,"Ind")</f>
        <v>0</v>
      </c>
      <c r="L216" s="56" t="s">
        <v>183</v>
      </c>
      <c r="M216" s="19" t="s">
        <v>193</v>
      </c>
      <c r="N216" s="56">
        <f>COUNTIF(N4:N211,"S")</f>
        <v>0</v>
      </c>
      <c r="O216" s="19">
        <f>COUNTA(O4:O211)</f>
        <v>0</v>
      </c>
      <c r="P216" s="20">
        <f>COUNTA(P4:P211)</f>
        <v>0</v>
      </c>
      <c r="Q216" s="21" t="s">
        <v>63</v>
      </c>
    </row>
    <row r="217" spans="1:17" x14ac:dyDescent="0.25">
      <c r="C217" t="s">
        <v>191</v>
      </c>
      <c r="E217" s="55" t="e">
        <f>(E213+E214)/C213</f>
        <v>#DIV/0!</v>
      </c>
      <c r="H217" t="s">
        <v>69</v>
      </c>
      <c r="I217" s="59">
        <f>COUNTIF(I4:I211,"Comparison Retail")</f>
        <v>0</v>
      </c>
      <c r="J217" s="60" t="e">
        <f t="shared" si="0"/>
        <v>#DIV/0!</v>
      </c>
      <c r="K217" s="17">
        <f>COUNTIF(K4:K211,"Chain")</f>
        <v>0</v>
      </c>
      <c r="L217" s="57" t="s">
        <v>184</v>
      </c>
      <c r="M217" s="17" t="s">
        <v>57</v>
      </c>
      <c r="N217" s="57">
        <f>COUNTIF(N4:N211,"M")</f>
        <v>0</v>
      </c>
      <c r="O217" s="17">
        <f>SUM(O4:O211)</f>
        <v>0</v>
      </c>
      <c r="P217" s="16">
        <f>SUM(P4:P211)</f>
        <v>0</v>
      </c>
      <c r="Q217" s="18" t="s">
        <v>62</v>
      </c>
    </row>
    <row r="218" spans="1:17" ht="15.75" thickBot="1" x14ac:dyDescent="0.3">
      <c r="H218" t="s">
        <v>70</v>
      </c>
      <c r="I218" s="59">
        <f>COUNTIF(I4:I211,"Convenience Retail")</f>
        <v>0</v>
      </c>
      <c r="J218" s="60" t="e">
        <f t="shared" si="0"/>
        <v>#DIV/0!</v>
      </c>
      <c r="K218" s="17">
        <f>COUNTIF(K4:K211,"Other")</f>
        <v>0</v>
      </c>
      <c r="L218" s="57" t="s">
        <v>192</v>
      </c>
      <c r="M218" s="17" t="s">
        <v>56</v>
      </c>
      <c r="N218" s="57">
        <f>COUNTIF(N4:N211,"L")</f>
        <v>0</v>
      </c>
      <c r="O218" s="67" t="e">
        <f>O217/O216</f>
        <v>#DIV/0!</v>
      </c>
      <c r="P218" s="68" t="e">
        <f>P217/P216</f>
        <v>#DIV/0!</v>
      </c>
      <c r="Q218" s="69" t="s">
        <v>64</v>
      </c>
    </row>
    <row r="219" spans="1:17" ht="15.75" thickBot="1" x14ac:dyDescent="0.3">
      <c r="H219" t="s">
        <v>103</v>
      </c>
      <c r="I219" s="59">
        <f>COUNTIF(I4:I211,"Financial Services")</f>
        <v>0</v>
      </c>
      <c r="J219" s="60" t="e">
        <f t="shared" si="0"/>
        <v>#DIV/0!</v>
      </c>
      <c r="K219" s="8">
        <f>COUNTBLANK(K4:K211)</f>
        <v>208</v>
      </c>
      <c r="L219" s="58" t="s">
        <v>162</v>
      </c>
      <c r="M219" s="8" t="s">
        <v>194</v>
      </c>
      <c r="N219" s="10">
        <f>COUNTBLANK(N4:N211)</f>
        <v>208</v>
      </c>
    </row>
    <row r="220" spans="1:17" ht="15.75" thickBot="1" x14ac:dyDescent="0.3">
      <c r="H220" t="s">
        <v>72</v>
      </c>
      <c r="I220" s="59">
        <f>COUNTIF(I4:I211,"Leisure Services")</f>
        <v>0</v>
      </c>
      <c r="J220" s="60" t="e">
        <f t="shared" si="0"/>
        <v>#DIV/0!</v>
      </c>
    </row>
    <row r="221" spans="1:17" x14ac:dyDescent="0.25">
      <c r="H221" t="s">
        <v>163</v>
      </c>
      <c r="I221" s="59">
        <f>COUNTIF(I4:I211,"Other non retail")</f>
        <v>0</v>
      </c>
      <c r="J221" s="60" t="e">
        <f t="shared" si="0"/>
        <v>#DIV/0!</v>
      </c>
      <c r="K221" s="61" t="e">
        <f>K216/$I$226</f>
        <v>#DIV/0!</v>
      </c>
      <c r="L221" s="56" t="s">
        <v>183</v>
      </c>
      <c r="M221" s="19" t="s">
        <v>193</v>
      </c>
      <c r="N221" s="64" t="e">
        <f>N216/$I$226</f>
        <v>#DIV/0!</v>
      </c>
    </row>
    <row r="222" spans="1:17" x14ac:dyDescent="0.25">
      <c r="H222" t="s">
        <v>71</v>
      </c>
      <c r="I222" s="59">
        <f>COUNTIF(I4:I211,"Retail Services")</f>
        <v>0</v>
      </c>
      <c r="J222" s="60" t="e">
        <f t="shared" si="0"/>
        <v>#DIV/0!</v>
      </c>
      <c r="K222" s="62" t="e">
        <f>K217/$I$226</f>
        <v>#DIV/0!</v>
      </c>
      <c r="L222" s="57" t="s">
        <v>184</v>
      </c>
      <c r="M222" s="17" t="s">
        <v>57</v>
      </c>
      <c r="N222" s="65" t="e">
        <f>N217/$I$226</f>
        <v>#DIV/0!</v>
      </c>
    </row>
    <row r="223" spans="1:17" x14ac:dyDescent="0.25">
      <c r="H223" t="s">
        <v>162</v>
      </c>
      <c r="I223" s="59">
        <f>COUNTIF(I4:I211,"Vacant")</f>
        <v>0</v>
      </c>
      <c r="J223" s="60" t="e">
        <f t="shared" si="0"/>
        <v>#DIV/0!</v>
      </c>
      <c r="K223" s="62" t="e">
        <f>K218/$I$226</f>
        <v>#DIV/0!</v>
      </c>
      <c r="L223" s="57" t="s">
        <v>192</v>
      </c>
      <c r="M223" s="17" t="s">
        <v>56</v>
      </c>
      <c r="N223" s="65" t="e">
        <f>N218/$I$226</f>
        <v>#DIV/0!</v>
      </c>
    </row>
    <row r="224" spans="1:17" ht="15.75" thickBot="1" x14ac:dyDescent="0.3">
      <c r="I224" s="59"/>
      <c r="J224" s="60"/>
      <c r="K224" s="63" t="e">
        <f>K219/$I$226</f>
        <v>#DIV/0!</v>
      </c>
      <c r="L224" s="58" t="s">
        <v>162</v>
      </c>
      <c r="M224" s="8" t="s">
        <v>194</v>
      </c>
      <c r="N224" s="66" t="e">
        <f>N219/$I$226</f>
        <v>#DIV/0!</v>
      </c>
    </row>
    <row r="226" spans="8:9" x14ac:dyDescent="0.25">
      <c r="H226" t="s">
        <v>62</v>
      </c>
      <c r="I226">
        <f>SUM(I216:I225)</f>
        <v>0</v>
      </c>
    </row>
  </sheetData>
  <autoFilter ref="A3:P211"/>
  <pageMargins left="0.7" right="0.7" top="0.75" bottom="0.75" header="0.3" footer="0.3"/>
  <pageSetup paperSize="9" orientation="portrait" verticalDpi="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'Unit classification'!$A$4:$A$122</xm:f>
          </x14:formula1>
          <xm:sqref>H4:H211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4"/>
  <sheetViews>
    <sheetView zoomScale="80" zoomScaleNormal="80" workbookViewId="0">
      <pane ySplit="3" topLeftCell="A100" activePane="bottomLeft" state="frozen"/>
      <selection pane="bottomLeft" activeCell="N117" sqref="N117"/>
    </sheetView>
  </sheetViews>
  <sheetFormatPr defaultRowHeight="15" x14ac:dyDescent="0.25"/>
  <cols>
    <col min="1" max="1" width="51.140625" bestFit="1" customWidth="1"/>
    <col min="2" max="2" width="11.5703125" bestFit="1" customWidth="1"/>
    <col min="3" max="3" width="12.5703125" bestFit="1" customWidth="1"/>
    <col min="4" max="6" width="10.7109375" customWidth="1"/>
    <col min="7" max="7" width="12.42578125" bestFit="1" customWidth="1"/>
    <col min="9" max="9" width="31.7109375" bestFit="1" customWidth="1"/>
  </cols>
  <sheetData>
    <row r="1" spans="1:9" ht="18.75" x14ac:dyDescent="0.3">
      <c r="A1" s="37" t="s">
        <v>68</v>
      </c>
    </row>
    <row r="3" spans="1:9" ht="45" x14ac:dyDescent="0.25">
      <c r="B3" s="29" t="s">
        <v>69</v>
      </c>
      <c r="C3" s="29" t="s">
        <v>70</v>
      </c>
      <c r="D3" s="29" t="s">
        <v>71</v>
      </c>
      <c r="E3" s="29" t="s">
        <v>72</v>
      </c>
      <c r="F3" s="29" t="s">
        <v>103</v>
      </c>
      <c r="G3" s="29" t="s">
        <v>104</v>
      </c>
      <c r="H3" s="29" t="s">
        <v>135</v>
      </c>
    </row>
    <row r="4" spans="1:9" x14ac:dyDescent="0.25">
      <c r="A4" t="s">
        <v>153</v>
      </c>
      <c r="B4" s="29"/>
      <c r="C4" s="29"/>
      <c r="D4" s="29"/>
      <c r="E4" s="29"/>
      <c r="F4" s="38" t="s">
        <v>51</v>
      </c>
      <c r="G4" s="29"/>
      <c r="H4" s="29"/>
      <c r="I4" t="s">
        <v>103</v>
      </c>
    </row>
    <row r="5" spans="1:9" x14ac:dyDescent="0.25">
      <c r="A5" t="s">
        <v>90</v>
      </c>
      <c r="B5" s="38" t="s">
        <v>51</v>
      </c>
      <c r="I5" t="s">
        <v>69</v>
      </c>
    </row>
    <row r="6" spans="1:9" x14ac:dyDescent="0.25">
      <c r="A6" t="s">
        <v>91</v>
      </c>
      <c r="B6" s="38" t="s">
        <v>51</v>
      </c>
      <c r="I6" t="s">
        <v>69</v>
      </c>
    </row>
    <row r="7" spans="1:9" x14ac:dyDescent="0.25">
      <c r="A7" t="s">
        <v>107</v>
      </c>
      <c r="B7" s="38" t="s">
        <v>51</v>
      </c>
      <c r="I7" t="s">
        <v>69</v>
      </c>
    </row>
    <row r="8" spans="1:9" x14ac:dyDescent="0.25">
      <c r="A8" t="s">
        <v>110</v>
      </c>
      <c r="C8" s="38" t="s">
        <v>51</v>
      </c>
      <c r="I8" t="s">
        <v>70</v>
      </c>
    </row>
    <row r="9" spans="1:9" x14ac:dyDescent="0.25">
      <c r="A9" t="s">
        <v>125</v>
      </c>
      <c r="F9" s="38" t="s">
        <v>51</v>
      </c>
      <c r="I9" t="s">
        <v>103</v>
      </c>
    </row>
    <row r="10" spans="1:9" x14ac:dyDescent="0.25">
      <c r="A10" t="s">
        <v>123</v>
      </c>
      <c r="E10" s="38" t="s">
        <v>51</v>
      </c>
      <c r="F10" s="38"/>
      <c r="I10" t="s">
        <v>72</v>
      </c>
    </row>
    <row r="11" spans="1:9" x14ac:dyDescent="0.25">
      <c r="A11" t="s">
        <v>164</v>
      </c>
      <c r="D11" s="38" t="s">
        <v>51</v>
      </c>
      <c r="I11" t="s">
        <v>71</v>
      </c>
    </row>
    <row r="12" spans="1:9" x14ac:dyDescent="0.25">
      <c r="A12" t="s">
        <v>106</v>
      </c>
      <c r="B12" s="38" t="s">
        <v>51</v>
      </c>
      <c r="I12" t="s">
        <v>69</v>
      </c>
    </row>
    <row r="13" spans="1:9" x14ac:dyDescent="0.25">
      <c r="A13" t="s">
        <v>165</v>
      </c>
      <c r="B13" s="38" t="s">
        <v>51</v>
      </c>
      <c r="I13" t="s">
        <v>69</v>
      </c>
    </row>
    <row r="14" spans="1:9" x14ac:dyDescent="0.25">
      <c r="A14" t="s">
        <v>92</v>
      </c>
      <c r="B14" s="38" t="s">
        <v>51</v>
      </c>
      <c r="I14" t="s">
        <v>69</v>
      </c>
    </row>
    <row r="15" spans="1:9" x14ac:dyDescent="0.25">
      <c r="A15" t="s">
        <v>126</v>
      </c>
      <c r="B15" s="38"/>
      <c r="G15" s="38" t="s">
        <v>51</v>
      </c>
      <c r="I15" t="s">
        <v>104</v>
      </c>
    </row>
    <row r="16" spans="1:9" x14ac:dyDescent="0.25">
      <c r="A16" t="s">
        <v>159</v>
      </c>
      <c r="B16" s="38"/>
      <c r="G16" s="38"/>
      <c r="H16" s="38" t="s">
        <v>51</v>
      </c>
      <c r="I16" t="s">
        <v>163</v>
      </c>
    </row>
    <row r="17" spans="1:9" x14ac:dyDescent="0.25">
      <c r="A17" t="s">
        <v>127</v>
      </c>
      <c r="B17" s="38"/>
      <c r="G17" s="38" t="s">
        <v>51</v>
      </c>
      <c r="I17" t="s">
        <v>104</v>
      </c>
    </row>
    <row r="18" spans="1:9" x14ac:dyDescent="0.25">
      <c r="A18" t="s">
        <v>166</v>
      </c>
      <c r="B18" s="38"/>
      <c r="G18" s="38"/>
      <c r="H18" s="38" t="s">
        <v>51</v>
      </c>
      <c r="I18" t="s">
        <v>163</v>
      </c>
    </row>
    <row r="19" spans="1:9" x14ac:dyDescent="0.25">
      <c r="A19" t="s">
        <v>58</v>
      </c>
      <c r="C19" s="38" t="s">
        <v>51</v>
      </c>
      <c r="I19" t="s">
        <v>70</v>
      </c>
    </row>
    <row r="20" spans="1:9" x14ac:dyDescent="0.25">
      <c r="A20" t="s">
        <v>167</v>
      </c>
      <c r="E20" s="38" t="s">
        <v>51</v>
      </c>
      <c r="I20" t="s">
        <v>72</v>
      </c>
    </row>
    <row r="21" spans="1:9" x14ac:dyDescent="0.25">
      <c r="A21" t="s">
        <v>141</v>
      </c>
      <c r="B21" s="38" t="s">
        <v>51</v>
      </c>
      <c r="I21" t="s">
        <v>69</v>
      </c>
    </row>
    <row r="22" spans="1:9" x14ac:dyDescent="0.25">
      <c r="A22" t="s">
        <v>118</v>
      </c>
      <c r="B22" s="38"/>
      <c r="D22" s="38" t="s">
        <v>51</v>
      </c>
      <c r="I22" t="s">
        <v>71</v>
      </c>
    </row>
    <row r="23" spans="1:9" x14ac:dyDescent="0.25">
      <c r="A23" t="s">
        <v>119</v>
      </c>
      <c r="B23" s="38"/>
      <c r="D23" s="38" t="s">
        <v>51</v>
      </c>
      <c r="I23" t="s">
        <v>71</v>
      </c>
    </row>
    <row r="24" spans="1:9" x14ac:dyDescent="0.25">
      <c r="A24" t="s">
        <v>142</v>
      </c>
      <c r="B24" s="38" t="s">
        <v>51</v>
      </c>
      <c r="I24" t="s">
        <v>69</v>
      </c>
    </row>
    <row r="25" spans="1:9" x14ac:dyDescent="0.25">
      <c r="A25" t="s">
        <v>143</v>
      </c>
      <c r="B25" s="38" t="s">
        <v>51</v>
      </c>
      <c r="I25" t="s">
        <v>69</v>
      </c>
    </row>
    <row r="26" spans="1:9" x14ac:dyDescent="0.25">
      <c r="A26" t="s">
        <v>73</v>
      </c>
      <c r="B26" s="38" t="s">
        <v>51</v>
      </c>
      <c r="I26" t="s">
        <v>69</v>
      </c>
    </row>
    <row r="27" spans="1:9" x14ac:dyDescent="0.25">
      <c r="A27" t="s">
        <v>197</v>
      </c>
      <c r="B27" s="38"/>
      <c r="H27" s="38" t="s">
        <v>51</v>
      </c>
      <c r="I27" t="s">
        <v>163</v>
      </c>
    </row>
    <row r="28" spans="1:9" x14ac:dyDescent="0.25">
      <c r="A28" t="s">
        <v>93</v>
      </c>
      <c r="B28" s="38" t="s">
        <v>51</v>
      </c>
      <c r="I28" t="s">
        <v>69</v>
      </c>
    </row>
    <row r="29" spans="1:9" x14ac:dyDescent="0.25">
      <c r="A29" t="s">
        <v>105</v>
      </c>
      <c r="B29" s="38" t="s">
        <v>51</v>
      </c>
      <c r="I29" t="s">
        <v>69</v>
      </c>
    </row>
    <row r="30" spans="1:9" x14ac:dyDescent="0.25">
      <c r="A30" t="s">
        <v>60</v>
      </c>
      <c r="B30" s="38" t="s">
        <v>51</v>
      </c>
      <c r="I30" t="s">
        <v>69</v>
      </c>
    </row>
    <row r="31" spans="1:9" x14ac:dyDescent="0.25">
      <c r="A31" t="s">
        <v>152</v>
      </c>
      <c r="B31" s="38" t="s">
        <v>51</v>
      </c>
      <c r="D31" s="38"/>
      <c r="I31" t="s">
        <v>69</v>
      </c>
    </row>
    <row r="32" spans="1:9" x14ac:dyDescent="0.25">
      <c r="A32" t="s">
        <v>168</v>
      </c>
      <c r="B32" s="38" t="s">
        <v>51</v>
      </c>
      <c r="I32" t="s">
        <v>69</v>
      </c>
    </row>
    <row r="33" spans="1:9" x14ac:dyDescent="0.25">
      <c r="A33" t="s">
        <v>121</v>
      </c>
      <c r="D33" s="38"/>
      <c r="E33" s="38" t="s">
        <v>51</v>
      </c>
      <c r="I33" t="s">
        <v>72</v>
      </c>
    </row>
    <row r="34" spans="1:9" x14ac:dyDescent="0.25">
      <c r="A34" t="s">
        <v>74</v>
      </c>
      <c r="D34" s="38" t="s">
        <v>51</v>
      </c>
      <c r="I34" t="s">
        <v>71</v>
      </c>
    </row>
    <row r="35" spans="1:9" x14ac:dyDescent="0.25">
      <c r="A35" t="s">
        <v>157</v>
      </c>
      <c r="B35" s="38" t="s">
        <v>51</v>
      </c>
      <c r="I35" t="s">
        <v>69</v>
      </c>
    </row>
    <row r="36" spans="1:9" x14ac:dyDescent="0.25">
      <c r="A36" t="s">
        <v>158</v>
      </c>
      <c r="B36" s="38" t="s">
        <v>51</v>
      </c>
      <c r="I36" t="s">
        <v>69</v>
      </c>
    </row>
    <row r="37" spans="1:9" x14ac:dyDescent="0.25">
      <c r="A37" t="s">
        <v>181</v>
      </c>
      <c r="B37" s="38"/>
      <c r="E37" s="38" t="s">
        <v>51</v>
      </c>
      <c r="I37" t="s">
        <v>72</v>
      </c>
    </row>
    <row r="38" spans="1:9" x14ac:dyDescent="0.25">
      <c r="A38" t="s">
        <v>151</v>
      </c>
      <c r="B38" s="38"/>
      <c r="E38" s="38"/>
      <c r="H38" s="38" t="s">
        <v>51</v>
      </c>
      <c r="I38" t="s">
        <v>163</v>
      </c>
    </row>
    <row r="39" spans="1:9" x14ac:dyDescent="0.25">
      <c r="A39" t="s">
        <v>169</v>
      </c>
      <c r="B39" s="38" t="s">
        <v>51</v>
      </c>
      <c r="I39" t="s">
        <v>69</v>
      </c>
    </row>
    <row r="40" spans="1:9" x14ac:dyDescent="0.25">
      <c r="A40" t="s">
        <v>144</v>
      </c>
      <c r="C40" s="38" t="s">
        <v>51</v>
      </c>
      <c r="I40" t="s">
        <v>70</v>
      </c>
    </row>
    <row r="41" spans="1:9" x14ac:dyDescent="0.25">
      <c r="A41" t="s">
        <v>137</v>
      </c>
      <c r="C41" s="38"/>
      <c r="H41" s="38" t="s">
        <v>51</v>
      </c>
      <c r="I41" t="s">
        <v>163</v>
      </c>
    </row>
    <row r="42" spans="1:9" x14ac:dyDescent="0.25">
      <c r="A42" t="s">
        <v>146</v>
      </c>
      <c r="B42" s="38" t="s">
        <v>51</v>
      </c>
      <c r="I42" t="s">
        <v>69</v>
      </c>
    </row>
    <row r="43" spans="1:9" x14ac:dyDescent="0.25">
      <c r="A43" t="s">
        <v>189</v>
      </c>
      <c r="C43" s="38" t="s">
        <v>51</v>
      </c>
      <c r="I43" t="s">
        <v>70</v>
      </c>
    </row>
    <row r="44" spans="1:9" x14ac:dyDescent="0.25">
      <c r="A44" t="s">
        <v>65</v>
      </c>
      <c r="C44" s="38"/>
      <c r="H44" s="38" t="s">
        <v>51</v>
      </c>
      <c r="I44" t="s">
        <v>163</v>
      </c>
    </row>
    <row r="45" spans="1:9" x14ac:dyDescent="0.25">
      <c r="A45" t="s">
        <v>94</v>
      </c>
      <c r="B45" s="38" t="s">
        <v>51</v>
      </c>
      <c r="I45" t="s">
        <v>69</v>
      </c>
    </row>
    <row r="46" spans="1:9" x14ac:dyDescent="0.25">
      <c r="A46" t="s">
        <v>156</v>
      </c>
      <c r="B46" s="38" t="s">
        <v>51</v>
      </c>
      <c r="I46" t="s">
        <v>69</v>
      </c>
    </row>
    <row r="47" spans="1:9" x14ac:dyDescent="0.25">
      <c r="A47" t="s">
        <v>95</v>
      </c>
      <c r="B47" s="38" t="s">
        <v>51</v>
      </c>
      <c r="I47" t="s">
        <v>69</v>
      </c>
    </row>
    <row r="48" spans="1:9" x14ac:dyDescent="0.25">
      <c r="A48" t="s">
        <v>131</v>
      </c>
      <c r="B48" s="38"/>
      <c r="H48" s="38" t="s">
        <v>51</v>
      </c>
      <c r="I48" t="s">
        <v>163</v>
      </c>
    </row>
    <row r="49" spans="1:9" x14ac:dyDescent="0.25">
      <c r="A49" t="s">
        <v>170</v>
      </c>
      <c r="B49" s="38"/>
      <c r="H49" s="38" t="s">
        <v>51</v>
      </c>
      <c r="I49" t="s">
        <v>163</v>
      </c>
    </row>
    <row r="50" spans="1:9" x14ac:dyDescent="0.25">
      <c r="A50" t="s">
        <v>102</v>
      </c>
      <c r="D50" s="38" t="s">
        <v>51</v>
      </c>
      <c r="I50" t="s">
        <v>71</v>
      </c>
    </row>
    <row r="51" spans="1:9" x14ac:dyDescent="0.25">
      <c r="A51" t="s">
        <v>171</v>
      </c>
      <c r="B51" s="38" t="s">
        <v>51</v>
      </c>
      <c r="D51" s="38"/>
      <c r="I51" t="s">
        <v>69</v>
      </c>
    </row>
    <row r="52" spans="1:9" x14ac:dyDescent="0.25">
      <c r="A52" t="s">
        <v>186</v>
      </c>
      <c r="B52" s="38"/>
      <c r="D52" s="38"/>
      <c r="H52" s="38" t="s">
        <v>51</v>
      </c>
      <c r="I52" t="s">
        <v>163</v>
      </c>
    </row>
    <row r="53" spans="1:9" x14ac:dyDescent="0.25">
      <c r="A53" t="s">
        <v>172</v>
      </c>
      <c r="B53" s="38"/>
      <c r="D53" s="38"/>
      <c r="H53" s="38" t="s">
        <v>51</v>
      </c>
      <c r="I53" t="s">
        <v>163</v>
      </c>
    </row>
    <row r="54" spans="1:9" x14ac:dyDescent="0.25">
      <c r="A54" t="s">
        <v>145</v>
      </c>
      <c r="G54" s="38" t="s">
        <v>51</v>
      </c>
      <c r="I54" t="s">
        <v>104</v>
      </c>
    </row>
    <row r="55" spans="1:9" x14ac:dyDescent="0.25">
      <c r="A55" t="s">
        <v>111</v>
      </c>
      <c r="D55" s="38" t="s">
        <v>51</v>
      </c>
      <c r="G55" s="38"/>
      <c r="I55" t="s">
        <v>71</v>
      </c>
    </row>
    <row r="56" spans="1:9" x14ac:dyDescent="0.25">
      <c r="A56" t="s">
        <v>77</v>
      </c>
      <c r="C56" s="38" t="s">
        <v>51</v>
      </c>
      <c r="I56" t="s">
        <v>70</v>
      </c>
    </row>
    <row r="57" spans="1:9" x14ac:dyDescent="0.25">
      <c r="A57" t="s">
        <v>49</v>
      </c>
      <c r="B57" s="38" t="s">
        <v>51</v>
      </c>
      <c r="C57" s="38"/>
      <c r="I57" t="s">
        <v>69</v>
      </c>
    </row>
    <row r="58" spans="1:9" x14ac:dyDescent="0.25">
      <c r="A58" t="s">
        <v>173</v>
      </c>
      <c r="B58" s="38" t="s">
        <v>51</v>
      </c>
      <c r="I58" t="s">
        <v>69</v>
      </c>
    </row>
    <row r="59" spans="1:9" x14ac:dyDescent="0.25">
      <c r="A59" t="s">
        <v>98</v>
      </c>
      <c r="C59" s="38" t="s">
        <v>51</v>
      </c>
      <c r="I59" t="s">
        <v>70</v>
      </c>
    </row>
    <row r="60" spans="1:9" ht="60" x14ac:dyDescent="0.25">
      <c r="B60" s="29" t="s">
        <v>69</v>
      </c>
      <c r="C60" s="29" t="s">
        <v>70</v>
      </c>
      <c r="D60" s="29" t="s">
        <v>71</v>
      </c>
      <c r="E60" s="29" t="s">
        <v>72</v>
      </c>
      <c r="F60" s="29" t="s">
        <v>103</v>
      </c>
      <c r="G60" s="29" t="s">
        <v>104</v>
      </c>
      <c r="H60" s="29" t="s">
        <v>135</v>
      </c>
    </row>
    <row r="61" spans="1:9" x14ac:dyDescent="0.25">
      <c r="A61" t="s">
        <v>174</v>
      </c>
      <c r="B61" s="38" t="s">
        <v>51</v>
      </c>
      <c r="I61" t="s">
        <v>69</v>
      </c>
    </row>
    <row r="62" spans="1:9" x14ac:dyDescent="0.25">
      <c r="A62" t="s">
        <v>147</v>
      </c>
      <c r="E62" s="38" t="s">
        <v>51</v>
      </c>
      <c r="I62" t="s">
        <v>72</v>
      </c>
    </row>
    <row r="63" spans="1:9" x14ac:dyDescent="0.25">
      <c r="A63" t="s">
        <v>96</v>
      </c>
      <c r="B63" s="38" t="s">
        <v>51</v>
      </c>
      <c r="I63" t="s">
        <v>69</v>
      </c>
    </row>
    <row r="64" spans="1:9" x14ac:dyDescent="0.25">
      <c r="A64" t="s">
        <v>78</v>
      </c>
      <c r="C64" s="38" t="s">
        <v>51</v>
      </c>
      <c r="I64" t="s">
        <v>70</v>
      </c>
    </row>
    <row r="65" spans="1:9" x14ac:dyDescent="0.25">
      <c r="A65" t="s">
        <v>175</v>
      </c>
      <c r="B65" s="38" t="s">
        <v>51</v>
      </c>
      <c r="C65" s="38"/>
      <c r="I65" t="s">
        <v>69</v>
      </c>
    </row>
    <row r="66" spans="1:9" x14ac:dyDescent="0.25">
      <c r="A66" t="s">
        <v>176</v>
      </c>
      <c r="B66" s="38" t="s">
        <v>51</v>
      </c>
      <c r="D66" s="38"/>
      <c r="I66" t="s">
        <v>69</v>
      </c>
    </row>
    <row r="67" spans="1:9" x14ac:dyDescent="0.25">
      <c r="A67" t="s">
        <v>59</v>
      </c>
      <c r="D67" s="38" t="s">
        <v>51</v>
      </c>
      <c r="I67" t="s">
        <v>71</v>
      </c>
    </row>
    <row r="68" spans="1:9" x14ac:dyDescent="0.25">
      <c r="A68" t="s">
        <v>148</v>
      </c>
      <c r="B68" s="38" t="s">
        <v>51</v>
      </c>
      <c r="I68" t="s">
        <v>69</v>
      </c>
    </row>
    <row r="69" spans="1:9" x14ac:dyDescent="0.25">
      <c r="A69" t="s">
        <v>160</v>
      </c>
      <c r="B69" s="38"/>
      <c r="D69" s="38" t="s">
        <v>51</v>
      </c>
      <c r="I69" t="s">
        <v>71</v>
      </c>
    </row>
    <row r="70" spans="1:9" x14ac:dyDescent="0.25">
      <c r="A70" t="s">
        <v>99</v>
      </c>
      <c r="C70" s="38" t="s">
        <v>51</v>
      </c>
      <c r="I70" t="s">
        <v>70</v>
      </c>
    </row>
    <row r="71" spans="1:9" x14ac:dyDescent="0.25">
      <c r="A71" t="s">
        <v>122</v>
      </c>
      <c r="C71" s="38"/>
      <c r="E71" s="38" t="s">
        <v>51</v>
      </c>
      <c r="I71" t="s">
        <v>72</v>
      </c>
    </row>
    <row r="72" spans="1:9" x14ac:dyDescent="0.25">
      <c r="A72" t="s">
        <v>149</v>
      </c>
      <c r="B72" s="38" t="s">
        <v>51</v>
      </c>
      <c r="I72" t="s">
        <v>69</v>
      </c>
    </row>
    <row r="73" spans="1:9" x14ac:dyDescent="0.25">
      <c r="A73" t="s">
        <v>182</v>
      </c>
      <c r="B73" s="38"/>
      <c r="H73" s="38" t="s">
        <v>51</v>
      </c>
      <c r="I73" t="s">
        <v>163</v>
      </c>
    </row>
    <row r="74" spans="1:9" x14ac:dyDescent="0.25">
      <c r="A74" t="s">
        <v>76</v>
      </c>
      <c r="F74" s="38" t="s">
        <v>51</v>
      </c>
      <c r="I74" t="s">
        <v>103</v>
      </c>
    </row>
    <row r="75" spans="1:9" x14ac:dyDescent="0.25">
      <c r="A75" t="s">
        <v>79</v>
      </c>
      <c r="B75" s="38" t="s">
        <v>51</v>
      </c>
      <c r="I75" t="s">
        <v>69</v>
      </c>
    </row>
    <row r="76" spans="1:9" x14ac:dyDescent="0.25">
      <c r="A76" t="s">
        <v>112</v>
      </c>
      <c r="D76" s="38" t="s">
        <v>51</v>
      </c>
      <c r="I76" t="s">
        <v>71</v>
      </c>
    </row>
    <row r="77" spans="1:9" x14ac:dyDescent="0.25">
      <c r="A77" t="s">
        <v>128</v>
      </c>
      <c r="D77" s="38"/>
      <c r="G77" s="38" t="s">
        <v>51</v>
      </c>
      <c r="I77" t="s">
        <v>104</v>
      </c>
    </row>
    <row r="78" spans="1:9" x14ac:dyDescent="0.25">
      <c r="A78" t="s">
        <v>185</v>
      </c>
      <c r="D78" s="38"/>
      <c r="G78" s="38"/>
      <c r="H78" s="38" t="s">
        <v>51</v>
      </c>
      <c r="I78" t="s">
        <v>163</v>
      </c>
    </row>
    <row r="79" spans="1:9" x14ac:dyDescent="0.25">
      <c r="A79" t="s">
        <v>133</v>
      </c>
      <c r="D79" s="38" t="s">
        <v>51</v>
      </c>
      <c r="G79" s="38"/>
      <c r="I79" t="s">
        <v>71</v>
      </c>
    </row>
    <row r="80" spans="1:9" x14ac:dyDescent="0.25">
      <c r="A80" t="s">
        <v>67</v>
      </c>
      <c r="D80" s="38"/>
      <c r="G80" s="38" t="s">
        <v>51</v>
      </c>
      <c r="I80" t="s">
        <v>104</v>
      </c>
    </row>
    <row r="81" spans="1:9" x14ac:dyDescent="0.25">
      <c r="A81" t="s">
        <v>100</v>
      </c>
      <c r="B81" s="38" t="s">
        <v>51</v>
      </c>
      <c r="I81" t="s">
        <v>69</v>
      </c>
    </row>
    <row r="82" spans="1:9" x14ac:dyDescent="0.25">
      <c r="A82" t="s">
        <v>61</v>
      </c>
      <c r="B82" s="38" t="s">
        <v>51</v>
      </c>
      <c r="I82" t="s">
        <v>69</v>
      </c>
    </row>
    <row r="83" spans="1:9" x14ac:dyDescent="0.25">
      <c r="A83" t="s">
        <v>138</v>
      </c>
      <c r="B83" s="38"/>
      <c r="E83" s="38" t="s">
        <v>51</v>
      </c>
      <c r="I83" t="s">
        <v>72</v>
      </c>
    </row>
    <row r="84" spans="1:9" x14ac:dyDescent="0.25">
      <c r="A84" t="s">
        <v>108</v>
      </c>
      <c r="B84" s="38" t="s">
        <v>51</v>
      </c>
      <c r="I84" t="s">
        <v>69</v>
      </c>
    </row>
    <row r="85" spans="1:9" x14ac:dyDescent="0.25">
      <c r="A85" t="s">
        <v>75</v>
      </c>
      <c r="C85" s="38" t="s">
        <v>51</v>
      </c>
      <c r="I85" t="s">
        <v>70</v>
      </c>
    </row>
    <row r="86" spans="1:9" x14ac:dyDescent="0.25">
      <c r="A86" t="s">
        <v>80</v>
      </c>
      <c r="C86" s="38" t="s">
        <v>51</v>
      </c>
      <c r="I86" t="s">
        <v>70</v>
      </c>
    </row>
    <row r="87" spans="1:9" x14ac:dyDescent="0.25">
      <c r="A87" t="s">
        <v>81</v>
      </c>
      <c r="D87" s="38" t="s">
        <v>51</v>
      </c>
      <c r="I87" t="s">
        <v>71</v>
      </c>
    </row>
    <row r="88" spans="1:9" x14ac:dyDescent="0.25">
      <c r="A88" t="s">
        <v>82</v>
      </c>
      <c r="D88" s="38" t="s">
        <v>51</v>
      </c>
      <c r="I88" t="s">
        <v>71</v>
      </c>
    </row>
    <row r="89" spans="1:9" x14ac:dyDescent="0.25">
      <c r="A89" t="s">
        <v>155</v>
      </c>
      <c r="F89" s="38" t="s">
        <v>51</v>
      </c>
      <c r="I89" t="s">
        <v>103</v>
      </c>
    </row>
    <row r="90" spans="1:9" x14ac:dyDescent="0.25">
      <c r="A90" t="s">
        <v>180</v>
      </c>
      <c r="D90" s="38" t="s">
        <v>51</v>
      </c>
      <c r="F90" s="38"/>
      <c r="I90" t="s">
        <v>71</v>
      </c>
    </row>
    <row r="91" spans="1:9" x14ac:dyDescent="0.25">
      <c r="A91" t="s">
        <v>113</v>
      </c>
      <c r="D91" s="38" t="s">
        <v>51</v>
      </c>
      <c r="I91" t="s">
        <v>71</v>
      </c>
    </row>
    <row r="92" spans="1:9" x14ac:dyDescent="0.25">
      <c r="A92" t="s">
        <v>154</v>
      </c>
      <c r="B92" s="38" t="s">
        <v>51</v>
      </c>
      <c r="D92" s="38"/>
      <c r="I92" t="s">
        <v>69</v>
      </c>
    </row>
    <row r="93" spans="1:9" x14ac:dyDescent="0.25">
      <c r="A93" t="s">
        <v>115</v>
      </c>
      <c r="D93" s="38" t="s">
        <v>51</v>
      </c>
      <c r="I93" t="s">
        <v>71</v>
      </c>
    </row>
    <row r="94" spans="1:9" x14ac:dyDescent="0.25">
      <c r="A94" t="s">
        <v>116</v>
      </c>
      <c r="D94" s="38" t="s">
        <v>51</v>
      </c>
      <c r="I94" t="s">
        <v>71</v>
      </c>
    </row>
    <row r="95" spans="1:9" x14ac:dyDescent="0.25">
      <c r="A95" t="s">
        <v>114</v>
      </c>
      <c r="B95" s="38" t="s">
        <v>51</v>
      </c>
      <c r="I95" t="s">
        <v>69</v>
      </c>
    </row>
    <row r="96" spans="1:9" x14ac:dyDescent="0.25">
      <c r="A96" t="s">
        <v>134</v>
      </c>
      <c r="B96" s="38"/>
      <c r="D96" s="38"/>
      <c r="H96" s="38" t="s">
        <v>51</v>
      </c>
      <c r="I96" t="s">
        <v>163</v>
      </c>
    </row>
    <row r="97" spans="1:9" x14ac:dyDescent="0.25">
      <c r="A97" t="s">
        <v>140</v>
      </c>
      <c r="B97" s="38"/>
      <c r="D97" s="38"/>
      <c r="G97" s="38" t="s">
        <v>51</v>
      </c>
      <c r="H97" s="38"/>
      <c r="I97" t="s">
        <v>104</v>
      </c>
    </row>
    <row r="98" spans="1:9" x14ac:dyDescent="0.25">
      <c r="A98" t="s">
        <v>83</v>
      </c>
      <c r="D98" s="38" t="s">
        <v>51</v>
      </c>
      <c r="H98" s="38"/>
      <c r="I98" t="s">
        <v>71</v>
      </c>
    </row>
    <row r="99" spans="1:9" x14ac:dyDescent="0.25">
      <c r="A99" t="s">
        <v>129</v>
      </c>
      <c r="D99" s="38"/>
      <c r="G99" s="38" t="s">
        <v>51</v>
      </c>
      <c r="I99" t="s">
        <v>104</v>
      </c>
    </row>
    <row r="100" spans="1:9" x14ac:dyDescent="0.25">
      <c r="A100" t="s">
        <v>130</v>
      </c>
      <c r="D100" s="38"/>
      <c r="G100" s="38" t="s">
        <v>51</v>
      </c>
      <c r="I100" t="s">
        <v>104</v>
      </c>
    </row>
    <row r="101" spans="1:9" x14ac:dyDescent="0.25">
      <c r="A101" t="s">
        <v>187</v>
      </c>
      <c r="D101" s="38"/>
      <c r="G101" s="38"/>
      <c r="H101" s="38" t="s">
        <v>51</v>
      </c>
      <c r="I101" t="s">
        <v>163</v>
      </c>
    </row>
    <row r="102" spans="1:9" x14ac:dyDescent="0.25">
      <c r="A102" t="s">
        <v>124</v>
      </c>
      <c r="D102" s="38"/>
      <c r="E102" s="38" t="s">
        <v>51</v>
      </c>
      <c r="I102" t="s">
        <v>72</v>
      </c>
    </row>
    <row r="103" spans="1:9" x14ac:dyDescent="0.25">
      <c r="A103" t="s">
        <v>177</v>
      </c>
      <c r="B103" s="38" t="s">
        <v>51</v>
      </c>
      <c r="D103" s="38"/>
      <c r="G103" s="38"/>
      <c r="I103" t="s">
        <v>69</v>
      </c>
    </row>
    <row r="104" spans="1:9" x14ac:dyDescent="0.25">
      <c r="A104" t="s">
        <v>188</v>
      </c>
      <c r="B104" s="38"/>
      <c r="D104" s="38" t="s">
        <v>51</v>
      </c>
      <c r="G104" s="38"/>
      <c r="I104" t="s">
        <v>71</v>
      </c>
    </row>
    <row r="105" spans="1:9" x14ac:dyDescent="0.25">
      <c r="A105" t="s">
        <v>84</v>
      </c>
      <c r="E105" s="38" t="s">
        <v>51</v>
      </c>
      <c r="I105" t="s">
        <v>72</v>
      </c>
    </row>
    <row r="106" spans="1:9" x14ac:dyDescent="0.25">
      <c r="A106" t="s">
        <v>85</v>
      </c>
      <c r="B106" s="38" t="s">
        <v>51</v>
      </c>
      <c r="I106" t="s">
        <v>69</v>
      </c>
    </row>
    <row r="107" spans="1:9" x14ac:dyDescent="0.25">
      <c r="A107" t="s">
        <v>101</v>
      </c>
      <c r="C107" s="38"/>
      <c r="D107" s="38" t="s">
        <v>51</v>
      </c>
      <c r="I107" t="s">
        <v>71</v>
      </c>
    </row>
    <row r="108" spans="1:9" x14ac:dyDescent="0.25">
      <c r="A108" t="s">
        <v>178</v>
      </c>
      <c r="C108" s="38"/>
      <c r="D108" s="38"/>
      <c r="E108" s="38" t="s">
        <v>51</v>
      </c>
      <c r="I108" t="s">
        <v>72</v>
      </c>
    </row>
    <row r="109" spans="1:9" x14ac:dyDescent="0.25">
      <c r="A109" t="s">
        <v>86</v>
      </c>
      <c r="B109" s="38" t="s">
        <v>51</v>
      </c>
      <c r="I109" t="s">
        <v>69</v>
      </c>
    </row>
    <row r="110" spans="1:9" x14ac:dyDescent="0.25">
      <c r="A110" t="s">
        <v>109</v>
      </c>
      <c r="B110" s="38" t="s">
        <v>51</v>
      </c>
      <c r="I110" t="s">
        <v>69</v>
      </c>
    </row>
    <row r="111" spans="1:9" x14ac:dyDescent="0.25">
      <c r="A111" t="s">
        <v>87</v>
      </c>
      <c r="C111" s="38" t="s">
        <v>51</v>
      </c>
      <c r="I111" t="s">
        <v>70</v>
      </c>
    </row>
    <row r="112" spans="1:9" x14ac:dyDescent="0.25">
      <c r="A112" t="s">
        <v>88</v>
      </c>
      <c r="C112" s="38" t="s">
        <v>51</v>
      </c>
      <c r="I112" t="s">
        <v>70</v>
      </c>
    </row>
    <row r="113" spans="1:10" x14ac:dyDescent="0.25">
      <c r="A113" t="s">
        <v>89</v>
      </c>
      <c r="E113" s="38" t="s">
        <v>51</v>
      </c>
      <c r="I113" t="s">
        <v>72</v>
      </c>
    </row>
    <row r="114" spans="1:10" x14ac:dyDescent="0.25">
      <c r="A114" t="s">
        <v>161</v>
      </c>
      <c r="E114" s="38"/>
      <c r="H114" s="38" t="s">
        <v>51</v>
      </c>
      <c r="I114" t="s">
        <v>163</v>
      </c>
    </row>
    <row r="115" spans="1:10" x14ac:dyDescent="0.25">
      <c r="A115" t="s">
        <v>150</v>
      </c>
      <c r="B115" s="38" t="s">
        <v>51</v>
      </c>
      <c r="I115" t="s">
        <v>69</v>
      </c>
    </row>
    <row r="116" spans="1:10" x14ac:dyDescent="0.25">
      <c r="A116" t="s">
        <v>139</v>
      </c>
      <c r="B116" s="38"/>
      <c r="H116" s="38" t="s">
        <v>51</v>
      </c>
      <c r="I116" t="s">
        <v>163</v>
      </c>
    </row>
    <row r="117" spans="1:10" x14ac:dyDescent="0.25">
      <c r="A117" t="s">
        <v>97</v>
      </c>
      <c r="B117" s="38" t="s">
        <v>51</v>
      </c>
      <c r="I117" t="s">
        <v>69</v>
      </c>
    </row>
    <row r="118" spans="1:10" x14ac:dyDescent="0.25">
      <c r="A118" t="s">
        <v>136</v>
      </c>
      <c r="B118" s="38"/>
      <c r="H118" s="38" t="s">
        <v>51</v>
      </c>
      <c r="I118" t="s">
        <v>163</v>
      </c>
    </row>
    <row r="119" spans="1:10" x14ac:dyDescent="0.25">
      <c r="A119" t="s">
        <v>117</v>
      </c>
      <c r="B119" s="38"/>
      <c r="D119" s="38" t="s">
        <v>51</v>
      </c>
      <c r="I119" t="s">
        <v>71</v>
      </c>
    </row>
    <row r="120" spans="1:10" x14ac:dyDescent="0.25">
      <c r="A120" t="s">
        <v>132</v>
      </c>
      <c r="B120" s="38"/>
      <c r="H120" s="38" t="s">
        <v>51</v>
      </c>
      <c r="I120" t="s">
        <v>163</v>
      </c>
    </row>
    <row r="121" spans="1:10" x14ac:dyDescent="0.25">
      <c r="A121" t="s">
        <v>66</v>
      </c>
      <c r="B121" s="38"/>
      <c r="D121" s="38" t="s">
        <v>51</v>
      </c>
      <c r="H121" s="38"/>
      <c r="I121" t="s">
        <v>71</v>
      </c>
    </row>
    <row r="122" spans="1:10" x14ac:dyDescent="0.25">
      <c r="A122" t="s">
        <v>120</v>
      </c>
      <c r="D122" s="38" t="s">
        <v>51</v>
      </c>
      <c r="I122" t="s">
        <v>71</v>
      </c>
    </row>
    <row r="124" spans="1:10" x14ac:dyDescent="0.25">
      <c r="B124">
        <f t="shared" ref="B124:H124" si="0">COUNTA(B4:B122)</f>
        <v>44</v>
      </c>
      <c r="C124">
        <f t="shared" si="0"/>
        <v>13</v>
      </c>
      <c r="D124">
        <f t="shared" si="0"/>
        <v>23</v>
      </c>
      <c r="E124">
        <f t="shared" si="0"/>
        <v>12</v>
      </c>
      <c r="F124">
        <f t="shared" si="0"/>
        <v>5</v>
      </c>
      <c r="G124">
        <f t="shared" si="0"/>
        <v>9</v>
      </c>
      <c r="H124">
        <f t="shared" si="0"/>
        <v>19</v>
      </c>
      <c r="J124">
        <f>SUM(B124:I124)</f>
        <v>125</v>
      </c>
    </row>
  </sheetData>
  <autoFilter ref="A3:J122"/>
  <sortState ref="A4:I115">
    <sortCondition ref="A4:A115"/>
  </sortState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7"/>
  <sheetViews>
    <sheetView topLeftCell="A70" workbookViewId="0"/>
  </sheetViews>
  <sheetFormatPr defaultColWidth="15.7109375" defaultRowHeight="15" x14ac:dyDescent="0.25"/>
  <cols>
    <col min="1" max="1" width="31.42578125" style="1" customWidth="1"/>
    <col min="2" max="2" width="16.28515625" style="1" bestFit="1" customWidth="1"/>
    <col min="3" max="3" width="23" style="1" customWidth="1"/>
    <col min="4" max="4" width="25.42578125" style="1" customWidth="1"/>
    <col min="5" max="5" width="36.140625" style="1" customWidth="1"/>
  </cols>
  <sheetData>
    <row r="1" spans="1:5" x14ac:dyDescent="0.25">
      <c r="A1" s="29" t="str">
        <f>'Unit details all'!F1</f>
        <v>YTA: XXX</v>
      </c>
      <c r="C1" s="1" t="str">
        <f>'Unit details all'!D1</f>
        <v>Audit Date: XXX</v>
      </c>
    </row>
    <row r="3" spans="1:5" ht="15.75" thickBot="1" x14ac:dyDescent="0.3">
      <c r="A3" s="30" t="s">
        <v>3</v>
      </c>
      <c r="B3" s="31"/>
      <c r="C3" s="31"/>
      <c r="D3" s="31"/>
      <c r="E3" s="31"/>
    </row>
    <row r="4" spans="1:5" s="4" customFormat="1" x14ac:dyDescent="0.25">
      <c r="A4" s="5" t="s">
        <v>0</v>
      </c>
      <c r="B4" s="6" t="s">
        <v>4</v>
      </c>
      <c r="C4" s="6" t="s">
        <v>2</v>
      </c>
      <c r="D4" s="6" t="s">
        <v>5</v>
      </c>
      <c r="E4" s="7" t="s">
        <v>52</v>
      </c>
    </row>
    <row r="5" spans="1:5" x14ac:dyDescent="0.25">
      <c r="A5" s="17"/>
      <c r="B5" s="16"/>
      <c r="C5" s="47"/>
      <c r="D5" s="16"/>
      <c r="E5" s="18"/>
    </row>
    <row r="6" spans="1:5" x14ac:dyDescent="0.25">
      <c r="A6" s="17"/>
      <c r="B6" s="16"/>
      <c r="C6" s="16"/>
      <c r="D6" s="32"/>
      <c r="E6" s="18"/>
    </row>
    <row r="7" spans="1:5" x14ac:dyDescent="0.25">
      <c r="A7" s="17"/>
      <c r="B7" s="16"/>
      <c r="C7" s="16"/>
      <c r="D7" s="32"/>
      <c r="E7" s="18"/>
    </row>
    <row r="8" spans="1:5" x14ac:dyDescent="0.25">
      <c r="A8" s="17"/>
      <c r="B8" s="16"/>
      <c r="C8" s="16"/>
      <c r="D8" s="32"/>
      <c r="E8" s="18"/>
    </row>
    <row r="9" spans="1:5" x14ac:dyDescent="0.25">
      <c r="A9" s="28"/>
      <c r="B9" s="32"/>
      <c r="C9" s="32"/>
      <c r="D9" s="32"/>
      <c r="E9" s="33"/>
    </row>
    <row r="10" spans="1:5" ht="15.75" thickBot="1" x14ac:dyDescent="0.3">
      <c r="A10" s="34"/>
      <c r="B10" s="35"/>
      <c r="C10" s="35"/>
      <c r="D10" s="35"/>
      <c r="E10" s="36"/>
    </row>
    <row r="12" spans="1:5" ht="15.75" thickBot="1" x14ac:dyDescent="0.3">
      <c r="A12" s="30" t="s">
        <v>6</v>
      </c>
      <c r="B12" s="31"/>
      <c r="C12" s="31"/>
      <c r="D12" s="31"/>
      <c r="E12" s="31"/>
    </row>
    <row r="13" spans="1:5" s="4" customFormat="1" x14ac:dyDescent="0.25">
      <c r="A13" s="5" t="s">
        <v>0</v>
      </c>
      <c r="B13" s="6" t="s">
        <v>4</v>
      </c>
      <c r="C13" s="6" t="s">
        <v>7</v>
      </c>
      <c r="D13" s="102" t="s">
        <v>2</v>
      </c>
      <c r="E13" s="103"/>
    </row>
    <row r="14" spans="1:5" x14ac:dyDescent="0.25">
      <c r="A14" s="28"/>
      <c r="B14" s="32"/>
      <c r="C14" s="32"/>
      <c r="D14" s="90"/>
      <c r="E14" s="98"/>
    </row>
    <row r="15" spans="1:5" x14ac:dyDescent="0.25">
      <c r="A15" s="28"/>
      <c r="B15" s="32"/>
      <c r="C15" s="32"/>
      <c r="D15" s="90"/>
      <c r="E15" s="98"/>
    </row>
    <row r="16" spans="1:5" x14ac:dyDescent="0.25">
      <c r="A16" s="28"/>
      <c r="B16" s="32"/>
      <c r="C16" s="32"/>
      <c r="D16" s="90"/>
      <c r="E16" s="98"/>
    </row>
    <row r="17" spans="1:11" x14ac:dyDescent="0.25">
      <c r="A17" s="28"/>
      <c r="B17" s="32"/>
      <c r="C17" s="32"/>
      <c r="D17" s="90"/>
      <c r="E17" s="98"/>
    </row>
    <row r="18" spans="1:11" ht="15.75" thickBot="1" x14ac:dyDescent="0.3">
      <c r="A18" s="34"/>
      <c r="B18" s="35"/>
      <c r="C18" s="35"/>
      <c r="D18" s="104"/>
      <c r="E18" s="106"/>
    </row>
    <row r="20" spans="1:11" ht="15.75" thickBot="1" x14ac:dyDescent="0.3">
      <c r="A20" s="30" t="s">
        <v>8</v>
      </c>
      <c r="B20" s="31"/>
      <c r="C20" s="31"/>
      <c r="D20" s="31"/>
      <c r="E20" s="31"/>
    </row>
    <row r="21" spans="1:11" s="4" customFormat="1" x14ac:dyDescent="0.25">
      <c r="A21" s="5" t="s">
        <v>0</v>
      </c>
      <c r="B21" s="6" t="s">
        <v>9</v>
      </c>
      <c r="C21" s="6" t="s">
        <v>10</v>
      </c>
      <c r="D21" s="6" t="s">
        <v>11</v>
      </c>
      <c r="E21" s="7" t="s">
        <v>2</v>
      </c>
    </row>
    <row r="22" spans="1:11" x14ac:dyDescent="0.25">
      <c r="A22" s="28"/>
      <c r="B22" s="49"/>
      <c r="C22" s="49"/>
      <c r="D22" s="49"/>
      <c r="E22" s="33"/>
    </row>
    <row r="23" spans="1:11" x14ac:dyDescent="0.25">
      <c r="A23" s="28"/>
      <c r="B23" s="49"/>
      <c r="C23" s="49"/>
      <c r="D23" s="49"/>
      <c r="E23" s="33"/>
      <c r="G23" s="14"/>
      <c r="H23" s="70"/>
      <c r="I23" s="70"/>
      <c r="J23" s="70"/>
      <c r="K23" s="70"/>
    </row>
    <row r="24" spans="1:11" x14ac:dyDescent="0.25">
      <c r="A24" s="28"/>
      <c r="B24" s="49"/>
      <c r="C24" s="49"/>
      <c r="D24" s="49"/>
      <c r="E24" s="33"/>
      <c r="G24" s="14"/>
      <c r="H24" s="70"/>
      <c r="I24" s="70"/>
      <c r="J24" s="70"/>
      <c r="K24" s="70"/>
    </row>
    <row r="25" spans="1:11" x14ac:dyDescent="0.25">
      <c r="A25" s="28"/>
      <c r="B25" s="49"/>
      <c r="C25" s="49"/>
      <c r="D25" s="49"/>
      <c r="E25" s="33"/>
      <c r="G25" s="14"/>
      <c r="H25" s="70"/>
      <c r="I25" s="70"/>
      <c r="J25" s="70"/>
      <c r="K25" s="70"/>
    </row>
    <row r="26" spans="1:11" x14ac:dyDescent="0.25">
      <c r="A26" s="17"/>
      <c r="B26" s="47"/>
      <c r="C26" s="47"/>
      <c r="D26" s="47"/>
      <c r="E26" s="48"/>
      <c r="G26" s="14"/>
      <c r="H26" s="70"/>
      <c r="I26" s="70"/>
      <c r="J26" s="70"/>
      <c r="K26" s="70"/>
    </row>
    <row r="27" spans="1:11" x14ac:dyDescent="0.25">
      <c r="A27" s="17"/>
      <c r="B27" s="47"/>
      <c r="C27" s="47"/>
      <c r="D27" s="47"/>
      <c r="E27" s="48"/>
      <c r="G27" s="14"/>
      <c r="H27" s="70"/>
      <c r="I27" s="70"/>
      <c r="J27" s="70"/>
      <c r="K27" s="70"/>
    </row>
    <row r="28" spans="1:11" x14ac:dyDescent="0.25">
      <c r="A28" s="17"/>
      <c r="B28" s="47"/>
      <c r="C28" s="47"/>
      <c r="D28" s="47"/>
      <c r="E28" s="48"/>
      <c r="G28" s="14"/>
      <c r="H28" s="70"/>
      <c r="I28" s="70"/>
      <c r="J28" s="70"/>
      <c r="K28" s="70"/>
    </row>
    <row r="29" spans="1:11" x14ac:dyDescent="0.25">
      <c r="A29" s="17"/>
      <c r="B29" s="47"/>
      <c r="C29" s="32"/>
      <c r="D29" s="47"/>
      <c r="E29" s="18"/>
      <c r="G29" s="14"/>
      <c r="H29" s="70"/>
      <c r="I29" s="70"/>
      <c r="J29" s="70"/>
      <c r="K29" s="70"/>
    </row>
    <row r="30" spans="1:11" x14ac:dyDescent="0.25">
      <c r="A30" s="28"/>
      <c r="B30" s="32"/>
      <c r="C30" s="32"/>
      <c r="D30" s="32"/>
      <c r="E30" s="33"/>
      <c r="G30" s="14"/>
      <c r="H30" s="70"/>
      <c r="I30" s="70"/>
      <c r="J30" s="70"/>
      <c r="K30" s="70"/>
    </row>
    <row r="31" spans="1:11" x14ac:dyDescent="0.25">
      <c r="A31" s="28"/>
      <c r="B31" s="32"/>
      <c r="C31" s="32"/>
      <c r="D31" s="32"/>
      <c r="E31" s="33"/>
    </row>
    <row r="32" spans="1:11" ht="15.75" thickBot="1" x14ac:dyDescent="0.3">
      <c r="A32" s="34"/>
      <c r="B32" s="35"/>
      <c r="C32" s="35"/>
      <c r="D32" s="35"/>
      <c r="E32" s="36"/>
    </row>
    <row r="34" spans="1:5" ht="15.75" thickBot="1" x14ac:dyDescent="0.3">
      <c r="A34" s="30" t="s">
        <v>13</v>
      </c>
      <c r="B34" s="31"/>
      <c r="C34" s="31"/>
      <c r="D34" s="31"/>
      <c r="E34" s="31"/>
    </row>
    <row r="35" spans="1:5" s="4" customFormat="1" x14ac:dyDescent="0.25">
      <c r="A35" s="5" t="s">
        <v>0</v>
      </c>
      <c r="B35" s="6" t="s">
        <v>10</v>
      </c>
      <c r="C35" s="6" t="s">
        <v>10</v>
      </c>
      <c r="D35" s="6" t="s">
        <v>10</v>
      </c>
      <c r="E35" s="7" t="s">
        <v>10</v>
      </c>
    </row>
    <row r="36" spans="1:5" x14ac:dyDescent="0.25">
      <c r="A36" s="28"/>
      <c r="B36" s="32"/>
      <c r="C36" s="32"/>
      <c r="D36" s="32"/>
      <c r="E36" s="33"/>
    </row>
    <row r="37" spans="1:5" x14ac:dyDescent="0.25">
      <c r="A37" s="28"/>
      <c r="B37" s="32"/>
      <c r="C37" s="32"/>
      <c r="D37" s="32"/>
      <c r="E37" s="33"/>
    </row>
    <row r="38" spans="1:5" x14ac:dyDescent="0.25">
      <c r="A38" s="17"/>
      <c r="B38" s="16"/>
      <c r="C38" s="32"/>
      <c r="D38" s="32"/>
      <c r="E38" s="33"/>
    </row>
    <row r="39" spans="1:5" x14ac:dyDescent="0.25">
      <c r="A39" s="17"/>
      <c r="B39" s="16"/>
      <c r="C39" s="32"/>
      <c r="D39" s="32"/>
      <c r="E39" s="33"/>
    </row>
    <row r="40" spans="1:5" x14ac:dyDescent="0.25">
      <c r="A40" s="17"/>
      <c r="B40" s="16"/>
      <c r="C40" s="32"/>
      <c r="D40" s="32"/>
      <c r="E40" s="33"/>
    </row>
    <row r="41" spans="1:5" x14ac:dyDescent="0.25">
      <c r="A41" s="17"/>
      <c r="B41" s="16"/>
      <c r="C41" s="32"/>
      <c r="D41" s="32"/>
      <c r="E41" s="33"/>
    </row>
    <row r="42" spans="1:5" ht="15.75" thickBot="1" x14ac:dyDescent="0.3">
      <c r="A42" s="34"/>
      <c r="B42" s="35"/>
      <c r="C42" s="35"/>
      <c r="D42" s="35"/>
      <c r="E42" s="36"/>
    </row>
    <row r="44" spans="1:5" ht="15.75" thickBot="1" x14ac:dyDescent="0.3">
      <c r="A44" s="30" t="s">
        <v>12</v>
      </c>
      <c r="B44" s="31"/>
      <c r="C44" s="31"/>
      <c r="D44" s="31"/>
      <c r="E44" s="31"/>
    </row>
    <row r="45" spans="1:5" s="4" customFormat="1" x14ac:dyDescent="0.25">
      <c r="A45" s="5" t="s">
        <v>0</v>
      </c>
      <c r="B45" s="102" t="s">
        <v>5</v>
      </c>
      <c r="C45" s="109"/>
      <c r="D45" s="102" t="s">
        <v>2</v>
      </c>
      <c r="E45" s="103"/>
    </row>
    <row r="46" spans="1:5" x14ac:dyDescent="0.25">
      <c r="A46" s="17"/>
      <c r="B46" s="90"/>
      <c r="C46" s="91"/>
      <c r="D46" s="90"/>
      <c r="E46" s="98"/>
    </row>
    <row r="47" spans="1:5" x14ac:dyDescent="0.25">
      <c r="A47" s="17"/>
      <c r="B47" s="110"/>
      <c r="C47" s="111"/>
      <c r="D47" s="110"/>
      <c r="E47" s="112"/>
    </row>
    <row r="48" spans="1:5" x14ac:dyDescent="0.25">
      <c r="A48" s="17"/>
      <c r="B48" s="90"/>
      <c r="C48" s="91"/>
      <c r="D48" s="90"/>
      <c r="E48" s="98"/>
    </row>
    <row r="49" spans="1:5" x14ac:dyDescent="0.25">
      <c r="A49" s="17"/>
      <c r="B49" s="107"/>
      <c r="C49" s="108"/>
      <c r="D49" s="90"/>
      <c r="E49" s="98"/>
    </row>
    <row r="50" spans="1:5" ht="15.75" thickBot="1" x14ac:dyDescent="0.3">
      <c r="A50" s="34"/>
      <c r="B50" s="104"/>
      <c r="C50" s="105"/>
      <c r="D50" s="104"/>
      <c r="E50" s="106"/>
    </row>
    <row r="52" spans="1:5" ht="15.75" thickBot="1" x14ac:dyDescent="0.3">
      <c r="A52" s="30" t="s">
        <v>16</v>
      </c>
      <c r="B52" s="31"/>
      <c r="C52" s="31"/>
      <c r="D52" s="31"/>
      <c r="E52" s="31"/>
    </row>
    <row r="53" spans="1:5" s="4" customFormat="1" x14ac:dyDescent="0.25">
      <c r="A53" s="5" t="s">
        <v>18</v>
      </c>
      <c r="B53" s="102" t="s">
        <v>5</v>
      </c>
      <c r="C53" s="109"/>
      <c r="D53" s="102" t="s">
        <v>19</v>
      </c>
      <c r="E53" s="103"/>
    </row>
    <row r="54" spans="1:5" x14ac:dyDescent="0.25">
      <c r="A54" s="28"/>
      <c r="B54" s="90"/>
      <c r="C54" s="91"/>
      <c r="D54" s="90"/>
      <c r="E54" s="98"/>
    </row>
    <row r="55" spans="1:5" x14ac:dyDescent="0.25">
      <c r="A55" s="17"/>
      <c r="B55" s="90"/>
      <c r="C55" s="91"/>
      <c r="D55" s="90"/>
      <c r="E55" s="98"/>
    </row>
    <row r="56" spans="1:5" x14ac:dyDescent="0.25">
      <c r="A56" s="17"/>
      <c r="B56" s="90"/>
      <c r="C56" s="91"/>
      <c r="D56" s="90"/>
      <c r="E56" s="98"/>
    </row>
    <row r="57" spans="1:5" x14ac:dyDescent="0.25">
      <c r="A57" s="17"/>
      <c r="B57" s="90"/>
      <c r="C57" s="91"/>
      <c r="D57" s="90"/>
      <c r="E57" s="98"/>
    </row>
    <row r="58" spans="1:5" ht="15.75" thickBot="1" x14ac:dyDescent="0.3">
      <c r="A58" s="34"/>
      <c r="B58" s="104"/>
      <c r="C58" s="105"/>
      <c r="D58" s="104"/>
      <c r="E58" s="106"/>
    </row>
    <row r="60" spans="1:5" ht="15.75" thickBot="1" x14ac:dyDescent="0.3">
      <c r="A60" s="29" t="s">
        <v>17</v>
      </c>
    </row>
    <row r="61" spans="1:5" s="4" customFormat="1" x14ac:dyDescent="0.25">
      <c r="A61" s="5" t="s">
        <v>18</v>
      </c>
      <c r="B61" s="96" t="s">
        <v>5</v>
      </c>
      <c r="C61" s="96"/>
      <c r="D61" s="102" t="s">
        <v>20</v>
      </c>
      <c r="E61" s="103"/>
    </row>
    <row r="62" spans="1:5" x14ac:dyDescent="0.25">
      <c r="A62" s="28"/>
      <c r="B62" s="92"/>
      <c r="C62" s="92"/>
      <c r="D62" s="92"/>
      <c r="E62" s="97"/>
    </row>
    <row r="63" spans="1:5" x14ac:dyDescent="0.25">
      <c r="A63" s="71"/>
      <c r="B63" s="100"/>
      <c r="C63" s="100"/>
      <c r="D63" s="100"/>
      <c r="E63" s="101"/>
    </row>
    <row r="64" spans="1:5" x14ac:dyDescent="0.25">
      <c r="A64" s="17"/>
      <c r="B64" s="100"/>
      <c r="C64" s="100"/>
      <c r="D64" s="100"/>
      <c r="E64" s="101"/>
    </row>
    <row r="65" spans="1:5" x14ac:dyDescent="0.25">
      <c r="A65" s="17"/>
      <c r="B65" s="100"/>
      <c r="C65" s="100"/>
      <c r="D65" s="100"/>
      <c r="E65" s="101"/>
    </row>
    <row r="66" spans="1:5" ht="15.75" thickBot="1" x14ac:dyDescent="0.3">
      <c r="A66" s="34"/>
      <c r="B66" s="93"/>
      <c r="C66" s="93"/>
      <c r="D66" s="93"/>
      <c r="E66" s="95"/>
    </row>
    <row r="68" spans="1:5" ht="15.75" thickBot="1" x14ac:dyDescent="0.3">
      <c r="A68" s="29" t="s">
        <v>21</v>
      </c>
    </row>
    <row r="69" spans="1:5" s="4" customFormat="1" x14ac:dyDescent="0.25">
      <c r="A69" s="5" t="s">
        <v>18</v>
      </c>
      <c r="B69" s="96" t="s">
        <v>5</v>
      </c>
      <c r="C69" s="96"/>
      <c r="D69" s="96" t="s">
        <v>19</v>
      </c>
      <c r="E69" s="99"/>
    </row>
    <row r="70" spans="1:5" x14ac:dyDescent="0.25">
      <c r="A70" s="28"/>
      <c r="B70" s="92"/>
      <c r="C70" s="92"/>
      <c r="D70" s="92"/>
      <c r="E70" s="97"/>
    </row>
    <row r="71" spans="1:5" x14ac:dyDescent="0.25">
      <c r="A71" s="17"/>
      <c r="B71" s="92"/>
      <c r="C71" s="92"/>
      <c r="D71" s="92"/>
      <c r="E71" s="97"/>
    </row>
    <row r="72" spans="1:5" x14ac:dyDescent="0.25">
      <c r="A72" s="17"/>
      <c r="B72" s="92"/>
      <c r="C72" s="92"/>
      <c r="D72" s="92"/>
      <c r="E72" s="97"/>
    </row>
    <row r="73" spans="1:5" x14ac:dyDescent="0.25">
      <c r="A73" s="17"/>
      <c r="B73" s="92"/>
      <c r="C73" s="92"/>
      <c r="D73" s="92"/>
      <c r="E73" s="97"/>
    </row>
    <row r="74" spans="1:5" x14ac:dyDescent="0.25">
      <c r="A74" s="17"/>
      <c r="B74" s="92"/>
      <c r="C74" s="92"/>
      <c r="D74" s="92"/>
      <c r="E74" s="97"/>
    </row>
    <row r="75" spans="1:5" x14ac:dyDescent="0.25">
      <c r="A75" s="17"/>
      <c r="B75" s="90"/>
      <c r="C75" s="91"/>
      <c r="D75" s="90"/>
      <c r="E75" s="98"/>
    </row>
    <row r="76" spans="1:5" x14ac:dyDescent="0.25">
      <c r="A76" s="17"/>
      <c r="B76" s="90"/>
      <c r="C76" s="91"/>
      <c r="D76" s="90"/>
      <c r="E76" s="98"/>
    </row>
    <row r="77" spans="1:5" ht="15.75" thickBot="1" x14ac:dyDescent="0.3">
      <c r="A77" s="34"/>
      <c r="B77" s="93"/>
      <c r="C77" s="93"/>
      <c r="D77" s="93"/>
      <c r="E77" s="95"/>
    </row>
    <row r="79" spans="1:5" ht="15.75" thickBot="1" x14ac:dyDescent="0.3">
      <c r="A79" s="29" t="s">
        <v>22</v>
      </c>
    </row>
    <row r="80" spans="1:5" s="4" customFormat="1" x14ac:dyDescent="0.25">
      <c r="A80" s="5" t="s">
        <v>18</v>
      </c>
      <c r="B80" s="6" t="s">
        <v>23</v>
      </c>
      <c r="C80" s="6" t="s">
        <v>24</v>
      </c>
      <c r="D80" s="6" t="s">
        <v>44</v>
      </c>
      <c r="E80" s="7" t="s">
        <v>45</v>
      </c>
    </row>
    <row r="81" spans="1:5" x14ac:dyDescent="0.25">
      <c r="A81" s="28"/>
      <c r="B81" s="49"/>
      <c r="C81" s="49"/>
      <c r="D81" s="49"/>
      <c r="E81" s="50"/>
    </row>
    <row r="82" spans="1:5" x14ac:dyDescent="0.25">
      <c r="A82" s="28"/>
      <c r="B82" s="49"/>
      <c r="C82" s="49"/>
      <c r="D82" s="49"/>
      <c r="E82" s="50"/>
    </row>
    <row r="83" spans="1:5" x14ac:dyDescent="0.25">
      <c r="A83" s="17"/>
      <c r="B83" s="47"/>
      <c r="C83" s="47"/>
      <c r="D83" s="47"/>
      <c r="E83" s="50"/>
    </row>
    <row r="84" spans="1:5" x14ac:dyDescent="0.25">
      <c r="A84" s="17"/>
      <c r="B84" s="47"/>
      <c r="C84" s="47"/>
      <c r="D84" s="47"/>
      <c r="E84" s="50"/>
    </row>
    <row r="85" spans="1:5" x14ac:dyDescent="0.25">
      <c r="A85" s="17"/>
      <c r="B85" s="47"/>
      <c r="C85" s="47"/>
      <c r="D85" s="76"/>
      <c r="E85" s="77"/>
    </row>
    <row r="86" spans="1:5" x14ac:dyDescent="0.25">
      <c r="A86" s="28"/>
      <c r="B86" s="32"/>
      <c r="C86" s="32"/>
      <c r="D86" s="32"/>
      <c r="E86" s="33"/>
    </row>
    <row r="87" spans="1:5" x14ac:dyDescent="0.25">
      <c r="A87" s="28"/>
      <c r="B87" s="32"/>
      <c r="C87" s="32"/>
      <c r="D87" s="32"/>
      <c r="E87" s="33"/>
    </row>
    <row r="88" spans="1:5" ht="15.75" thickBot="1" x14ac:dyDescent="0.3">
      <c r="A88" s="34"/>
      <c r="B88" s="35"/>
      <c r="C88" s="35"/>
      <c r="D88" s="35"/>
      <c r="E88" s="36"/>
    </row>
    <row r="90" spans="1:5" ht="15.75" thickBot="1" x14ac:dyDescent="0.3">
      <c r="A90" s="29" t="s">
        <v>25</v>
      </c>
    </row>
    <row r="91" spans="1:5" s="4" customFormat="1" x14ac:dyDescent="0.25">
      <c r="A91" s="5" t="s">
        <v>18</v>
      </c>
      <c r="B91" s="6" t="s">
        <v>26</v>
      </c>
      <c r="C91" s="6" t="s">
        <v>27</v>
      </c>
      <c r="D91" s="7" t="s">
        <v>28</v>
      </c>
    </row>
    <row r="92" spans="1:5" x14ac:dyDescent="0.25">
      <c r="A92" s="28"/>
      <c r="B92" s="49"/>
      <c r="C92" s="49"/>
      <c r="D92" s="33"/>
    </row>
    <row r="93" spans="1:5" x14ac:dyDescent="0.25">
      <c r="A93" s="17"/>
      <c r="B93" s="47"/>
      <c r="C93" s="47"/>
      <c r="D93" s="18"/>
    </row>
    <row r="94" spans="1:5" x14ac:dyDescent="0.25">
      <c r="A94" s="17"/>
      <c r="B94" s="16"/>
      <c r="C94" s="16"/>
      <c r="D94" s="18"/>
    </row>
    <row r="95" spans="1:5" x14ac:dyDescent="0.25">
      <c r="A95" s="28"/>
      <c r="B95" s="32"/>
      <c r="C95" s="32"/>
      <c r="D95" s="33"/>
    </row>
    <row r="96" spans="1:5" ht="15.75" thickBot="1" x14ac:dyDescent="0.3">
      <c r="A96" s="34"/>
      <c r="B96" s="35"/>
      <c r="C96" s="35"/>
      <c r="D96" s="36"/>
    </row>
    <row r="97" spans="1:5" x14ac:dyDescent="0.25">
      <c r="A97" s="31"/>
      <c r="B97" s="31"/>
      <c r="C97" s="31"/>
      <c r="D97" s="31"/>
    </row>
    <row r="98" spans="1:5" x14ac:dyDescent="0.25">
      <c r="A98" s="31"/>
      <c r="B98" s="31"/>
      <c r="C98" s="31"/>
      <c r="D98" s="31"/>
    </row>
    <row r="99" spans="1:5" x14ac:dyDescent="0.25">
      <c r="A99" s="31"/>
      <c r="B99" s="31"/>
      <c r="C99" s="31"/>
      <c r="D99" s="31"/>
    </row>
    <row r="101" spans="1:5" ht="15.75" thickBot="1" x14ac:dyDescent="0.3">
      <c r="A101" s="29" t="s">
        <v>53</v>
      </c>
    </row>
    <row r="102" spans="1:5" s="3" customFormat="1" x14ac:dyDescent="0.25">
      <c r="A102" s="5" t="s">
        <v>18</v>
      </c>
      <c r="B102" s="96" t="s">
        <v>5</v>
      </c>
      <c r="C102" s="96"/>
      <c r="D102" s="7" t="s">
        <v>15</v>
      </c>
      <c r="E102" s="4"/>
    </row>
    <row r="103" spans="1:5" x14ac:dyDescent="0.25">
      <c r="A103" s="28"/>
      <c r="B103" s="92"/>
      <c r="C103" s="92"/>
      <c r="D103" s="33"/>
    </row>
    <row r="104" spans="1:5" x14ac:dyDescent="0.25">
      <c r="A104" s="28"/>
      <c r="B104" s="90"/>
      <c r="C104" s="91"/>
      <c r="D104" s="33"/>
    </row>
    <row r="105" spans="1:5" x14ac:dyDescent="0.25">
      <c r="A105" s="28"/>
      <c r="B105" s="90"/>
      <c r="C105" s="91"/>
      <c r="D105" s="33"/>
    </row>
    <row r="106" spans="1:5" x14ac:dyDescent="0.25">
      <c r="A106" s="28"/>
      <c r="B106" s="90"/>
      <c r="C106" s="91"/>
      <c r="D106" s="33"/>
    </row>
    <row r="107" spans="1:5" x14ac:dyDescent="0.25">
      <c r="A107" s="28"/>
      <c r="B107" s="92"/>
      <c r="C107" s="92"/>
      <c r="D107" s="33"/>
    </row>
    <row r="108" spans="1:5" ht="15.75" thickBot="1" x14ac:dyDescent="0.3">
      <c r="A108" s="34"/>
      <c r="B108" s="93"/>
      <c r="C108" s="93"/>
      <c r="D108" s="36"/>
    </row>
    <row r="109" spans="1:5" x14ac:dyDescent="0.25">
      <c r="B109" s="94"/>
      <c r="C109" s="94"/>
    </row>
    <row r="112" spans="1:5" ht="15.75" thickBot="1" x14ac:dyDescent="0.3">
      <c r="A112" s="89" t="s">
        <v>209</v>
      </c>
    </row>
    <row r="113" spans="1:4" x14ac:dyDescent="0.25">
      <c r="A113" s="86" t="s">
        <v>5</v>
      </c>
      <c r="B113" s="87" t="s">
        <v>0</v>
      </c>
      <c r="C113" s="87" t="s">
        <v>2</v>
      </c>
      <c r="D113" s="88" t="s">
        <v>210</v>
      </c>
    </row>
    <row r="114" spans="1:4" x14ac:dyDescent="0.25">
      <c r="A114" s="28"/>
      <c r="B114" s="32"/>
      <c r="C114" s="32"/>
      <c r="D114" s="33"/>
    </row>
    <row r="115" spans="1:4" x14ac:dyDescent="0.25">
      <c r="A115" s="28"/>
      <c r="B115" s="32"/>
      <c r="C115" s="32"/>
      <c r="D115" s="33"/>
    </row>
    <row r="116" spans="1:4" x14ac:dyDescent="0.25">
      <c r="A116" s="28"/>
      <c r="B116" s="32"/>
      <c r="C116" s="32"/>
      <c r="D116" s="33"/>
    </row>
    <row r="117" spans="1:4" x14ac:dyDescent="0.25">
      <c r="A117" s="28"/>
      <c r="B117" s="32"/>
      <c r="C117" s="32"/>
      <c r="D117" s="33"/>
    </row>
    <row r="118" spans="1:4" x14ac:dyDescent="0.25">
      <c r="A118" s="28"/>
      <c r="B118" s="32"/>
      <c r="C118" s="32"/>
      <c r="D118" s="33"/>
    </row>
    <row r="119" spans="1:4" x14ac:dyDescent="0.25">
      <c r="A119" s="28"/>
      <c r="B119" s="32"/>
      <c r="C119" s="32"/>
      <c r="D119" s="33"/>
    </row>
    <row r="120" spans="1:4" x14ac:dyDescent="0.25">
      <c r="A120" s="28"/>
      <c r="B120" s="32"/>
      <c r="C120" s="32"/>
      <c r="D120" s="33"/>
    </row>
    <row r="121" spans="1:4" x14ac:dyDescent="0.25">
      <c r="A121" s="28"/>
      <c r="B121" s="32"/>
      <c r="C121" s="32"/>
      <c r="D121" s="33"/>
    </row>
    <row r="122" spans="1:4" x14ac:dyDescent="0.25">
      <c r="A122" s="28"/>
      <c r="B122" s="32"/>
      <c r="C122" s="32"/>
      <c r="D122" s="33"/>
    </row>
    <row r="123" spans="1:4" x14ac:dyDescent="0.25">
      <c r="A123" s="28"/>
      <c r="B123" s="32"/>
      <c r="C123" s="32"/>
      <c r="D123" s="33"/>
    </row>
    <row r="124" spans="1:4" x14ac:dyDescent="0.25">
      <c r="A124" s="28"/>
      <c r="B124" s="32"/>
      <c r="C124" s="32"/>
      <c r="D124" s="33"/>
    </row>
    <row r="125" spans="1:4" x14ac:dyDescent="0.25">
      <c r="A125" s="28"/>
      <c r="B125" s="32"/>
      <c r="C125" s="32"/>
      <c r="D125" s="33"/>
    </row>
    <row r="126" spans="1:4" x14ac:dyDescent="0.25">
      <c r="A126" s="28"/>
      <c r="B126" s="32"/>
      <c r="C126" s="32"/>
      <c r="D126" s="33"/>
    </row>
    <row r="127" spans="1:4" ht="15.75" thickBot="1" x14ac:dyDescent="0.3">
      <c r="A127" s="34"/>
      <c r="B127" s="35"/>
      <c r="C127" s="35"/>
      <c r="D127" s="36"/>
    </row>
  </sheetData>
  <mergeCells count="68">
    <mergeCell ref="D18:E18"/>
    <mergeCell ref="D13:E13"/>
    <mergeCell ref="D14:E14"/>
    <mergeCell ref="D15:E15"/>
    <mergeCell ref="D16:E16"/>
    <mergeCell ref="D17:E17"/>
    <mergeCell ref="B45:C45"/>
    <mergeCell ref="D45:E45"/>
    <mergeCell ref="B46:C46"/>
    <mergeCell ref="D46:E46"/>
    <mergeCell ref="B48:C48"/>
    <mergeCell ref="D48:E48"/>
    <mergeCell ref="B47:C47"/>
    <mergeCell ref="D47:E47"/>
    <mergeCell ref="B54:C54"/>
    <mergeCell ref="D54:E54"/>
    <mergeCell ref="B55:C55"/>
    <mergeCell ref="D55:E55"/>
    <mergeCell ref="B49:C49"/>
    <mergeCell ref="D49:E49"/>
    <mergeCell ref="B50:C50"/>
    <mergeCell ref="D50:E50"/>
    <mergeCell ref="B53:C53"/>
    <mergeCell ref="D53:E53"/>
    <mergeCell ref="B56:C56"/>
    <mergeCell ref="D56:E56"/>
    <mergeCell ref="B57:C57"/>
    <mergeCell ref="D57:E57"/>
    <mergeCell ref="B58:C58"/>
    <mergeCell ref="D58:E58"/>
    <mergeCell ref="B64:C64"/>
    <mergeCell ref="D64:E64"/>
    <mergeCell ref="B65:C65"/>
    <mergeCell ref="D65:E65"/>
    <mergeCell ref="B61:C61"/>
    <mergeCell ref="D61:E61"/>
    <mergeCell ref="B62:C62"/>
    <mergeCell ref="D62:E62"/>
    <mergeCell ref="B63:C63"/>
    <mergeCell ref="D63:E63"/>
    <mergeCell ref="B66:C66"/>
    <mergeCell ref="D66:E66"/>
    <mergeCell ref="B69:C69"/>
    <mergeCell ref="D69:E69"/>
    <mergeCell ref="B70:C70"/>
    <mergeCell ref="D70:E70"/>
    <mergeCell ref="B71:C71"/>
    <mergeCell ref="D71:E71"/>
    <mergeCell ref="B72:C72"/>
    <mergeCell ref="D72:E72"/>
    <mergeCell ref="B73:C73"/>
    <mergeCell ref="D73:E73"/>
    <mergeCell ref="B74:C74"/>
    <mergeCell ref="D74:E74"/>
    <mergeCell ref="B75:C75"/>
    <mergeCell ref="D75:E75"/>
    <mergeCell ref="B76:C76"/>
    <mergeCell ref="D76:E76"/>
    <mergeCell ref="D77:E77"/>
    <mergeCell ref="B102:C102"/>
    <mergeCell ref="B103:C103"/>
    <mergeCell ref="B104:C104"/>
    <mergeCell ref="B105:C105"/>
    <mergeCell ref="B106:C106"/>
    <mergeCell ref="B107:C107"/>
    <mergeCell ref="B108:C108"/>
    <mergeCell ref="B109:C109"/>
    <mergeCell ref="B77:C77"/>
  </mergeCells>
  <pageMargins left="0.25" right="0.25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"/>
  <sheetViews>
    <sheetView workbookViewId="0"/>
  </sheetViews>
  <sheetFormatPr defaultColWidth="15.7109375" defaultRowHeight="15" x14ac:dyDescent="0.25"/>
  <cols>
    <col min="1" max="5" width="18.7109375" customWidth="1"/>
  </cols>
  <sheetData>
    <row r="1" spans="1:7" x14ac:dyDescent="0.25">
      <c r="A1" s="2" t="s">
        <v>29</v>
      </c>
      <c r="C1" t="str">
        <f>'Unit details all'!F1</f>
        <v>YTA: XXX</v>
      </c>
      <c r="D1" t="str">
        <f>'Unit details all'!D1</f>
        <v>Audit Date: XXX</v>
      </c>
    </row>
    <row r="3" spans="1:7" ht="15.75" thickBot="1" x14ac:dyDescent="0.3">
      <c r="A3" s="120" t="s">
        <v>42</v>
      </c>
      <c r="B3" s="120"/>
      <c r="C3" s="120"/>
      <c r="D3" s="120"/>
    </row>
    <row r="4" spans="1:7" x14ac:dyDescent="0.25">
      <c r="A4" s="116" t="s">
        <v>35</v>
      </c>
      <c r="B4" s="117"/>
      <c r="C4" s="117"/>
      <c r="D4" s="118"/>
    </row>
    <row r="5" spans="1:7" s="3" customFormat="1" x14ac:dyDescent="0.25">
      <c r="A5" s="12" t="s">
        <v>39</v>
      </c>
      <c r="B5" s="11" t="s">
        <v>41</v>
      </c>
      <c r="C5" s="11" t="s">
        <v>40</v>
      </c>
      <c r="D5" s="13" t="s">
        <v>36</v>
      </c>
      <c r="F5" s="3">
        <f>A6+B6+C6+D6+A8+A11+B11+C11+D11</f>
        <v>0</v>
      </c>
      <c r="G5" s="78" t="s">
        <v>62</v>
      </c>
    </row>
    <row r="6" spans="1:7" ht="15.75" thickBot="1" x14ac:dyDescent="0.3">
      <c r="A6" s="8"/>
      <c r="B6" s="9"/>
      <c r="C6" s="9"/>
      <c r="D6" s="10"/>
      <c r="F6">
        <f>(A6*10)+(B6*9)+(C6*8)+(D6*7)+(A8*5.5)+(D11*4)+(C11*3)+(B11*2)+(A11*1)</f>
        <v>0</v>
      </c>
      <c r="G6" s="15" t="s">
        <v>198</v>
      </c>
    </row>
    <row r="7" spans="1:7" x14ac:dyDescent="0.25">
      <c r="A7" s="116" t="s">
        <v>37</v>
      </c>
      <c r="B7" s="117"/>
      <c r="C7" s="117"/>
      <c r="D7" s="118"/>
      <c r="F7" s="27" t="e">
        <f>F6/F5</f>
        <v>#DIV/0!</v>
      </c>
      <c r="G7" s="3" t="s">
        <v>64</v>
      </c>
    </row>
    <row r="8" spans="1:7" ht="15.75" thickBot="1" x14ac:dyDescent="0.3">
      <c r="A8" s="113"/>
      <c r="B8" s="114"/>
      <c r="C8" s="114"/>
      <c r="D8" s="115"/>
    </row>
    <row r="9" spans="1:7" x14ac:dyDescent="0.25">
      <c r="A9" s="116" t="s">
        <v>38</v>
      </c>
      <c r="B9" s="117"/>
      <c r="C9" s="117"/>
      <c r="D9" s="118"/>
    </row>
    <row r="10" spans="1:7" s="3" customFormat="1" x14ac:dyDescent="0.25">
      <c r="A10" s="12" t="s">
        <v>39</v>
      </c>
      <c r="B10" s="11" t="s">
        <v>41</v>
      </c>
      <c r="C10" s="11" t="s">
        <v>40</v>
      </c>
      <c r="D10" s="13" t="s">
        <v>36</v>
      </c>
    </row>
    <row r="11" spans="1:7" ht="15.75" thickBot="1" x14ac:dyDescent="0.3">
      <c r="A11" s="8"/>
      <c r="B11" s="9"/>
      <c r="C11" s="9"/>
      <c r="D11" s="10"/>
    </row>
    <row r="14" spans="1:7" ht="15.75" thickBot="1" x14ac:dyDescent="0.3">
      <c r="A14" s="120" t="s">
        <v>43</v>
      </c>
      <c r="B14" s="120"/>
      <c r="C14" s="120"/>
      <c r="D14" s="120"/>
    </row>
    <row r="15" spans="1:7" x14ac:dyDescent="0.25">
      <c r="A15" s="116" t="s">
        <v>35</v>
      </c>
      <c r="B15" s="117"/>
      <c r="C15" s="117"/>
      <c r="D15" s="118"/>
    </row>
    <row r="16" spans="1:7" x14ac:dyDescent="0.25">
      <c r="A16" s="12" t="s">
        <v>39</v>
      </c>
      <c r="B16" s="11" t="s">
        <v>41</v>
      </c>
      <c r="C16" s="11" t="s">
        <v>40</v>
      </c>
      <c r="D16" s="13" t="s">
        <v>36</v>
      </c>
      <c r="F16" s="3">
        <f>A17+B17+C17+D17+A19+A22+B22+C22+D22</f>
        <v>0</v>
      </c>
      <c r="G16" s="78" t="s">
        <v>62</v>
      </c>
    </row>
    <row r="17" spans="1:10" ht="15.75" thickBot="1" x14ac:dyDescent="0.3">
      <c r="A17" s="8"/>
      <c r="B17" s="9"/>
      <c r="C17" s="9"/>
      <c r="D17" s="10"/>
      <c r="F17">
        <f>(A17*10)+(B17*9)+(C17*8)+(D17*7)+(A19*5.5)+(D22*4)+(C22*3)+(B22*2)+(A22*1)</f>
        <v>0</v>
      </c>
      <c r="G17" s="15" t="s">
        <v>198</v>
      </c>
    </row>
    <row r="18" spans="1:10" x14ac:dyDescent="0.25">
      <c r="A18" s="116" t="s">
        <v>37</v>
      </c>
      <c r="B18" s="117"/>
      <c r="C18" s="117"/>
      <c r="D18" s="118"/>
      <c r="F18" s="27" t="e">
        <f>F17/F16</f>
        <v>#DIV/0!</v>
      </c>
      <c r="G18" s="3" t="s">
        <v>64</v>
      </c>
    </row>
    <row r="19" spans="1:10" ht="15.75" thickBot="1" x14ac:dyDescent="0.3">
      <c r="A19" s="113"/>
      <c r="B19" s="114"/>
      <c r="C19" s="114"/>
      <c r="D19" s="115"/>
    </row>
    <row r="20" spans="1:10" x14ac:dyDescent="0.25">
      <c r="A20" s="116" t="s">
        <v>38</v>
      </c>
      <c r="B20" s="117"/>
      <c r="C20" s="117"/>
      <c r="D20" s="118"/>
    </row>
    <row r="21" spans="1:10" x14ac:dyDescent="0.25">
      <c r="A21" s="12" t="s">
        <v>39</v>
      </c>
      <c r="B21" s="11" t="s">
        <v>41</v>
      </c>
      <c r="C21" s="11" t="s">
        <v>40</v>
      </c>
      <c r="D21" s="13" t="s">
        <v>36</v>
      </c>
    </row>
    <row r="22" spans="1:10" ht="15.75" thickBot="1" x14ac:dyDescent="0.3">
      <c r="A22" s="8"/>
      <c r="B22" s="9"/>
      <c r="C22" s="9"/>
      <c r="D22" s="10"/>
    </row>
    <row r="25" spans="1:10" ht="15.75" thickBot="1" x14ac:dyDescent="0.3">
      <c r="A25" s="120" t="s">
        <v>213</v>
      </c>
      <c r="B25" s="120"/>
      <c r="C25" s="120"/>
      <c r="D25" s="120"/>
      <c r="E25" s="120"/>
    </row>
    <row r="26" spans="1:10" s="4" customFormat="1" x14ac:dyDescent="0.25">
      <c r="A26" s="5" t="s">
        <v>30</v>
      </c>
      <c r="B26" s="6" t="s">
        <v>31</v>
      </c>
      <c r="C26" s="6" t="s">
        <v>34</v>
      </c>
      <c r="D26" s="6" t="s">
        <v>32</v>
      </c>
      <c r="E26" s="7" t="s">
        <v>33</v>
      </c>
    </row>
    <row r="27" spans="1:10" ht="15.75" thickBot="1" x14ac:dyDescent="0.3">
      <c r="A27" s="8"/>
      <c r="B27" s="9"/>
      <c r="C27" s="9"/>
      <c r="D27" s="9"/>
      <c r="E27" s="10"/>
      <c r="G27">
        <f>SUM(A27:E27)</f>
        <v>0</v>
      </c>
      <c r="H27" t="s">
        <v>62</v>
      </c>
    </row>
    <row r="28" spans="1:10" x14ac:dyDescent="0.25">
      <c r="A28" s="14"/>
      <c r="B28" s="14"/>
      <c r="C28" s="14"/>
      <c r="D28" s="14"/>
      <c r="E28" s="14"/>
      <c r="G28">
        <f>(A27*A29)+(B27*B29)+(C27*C29)+(D27*D29)+(E27*E29)</f>
        <v>0</v>
      </c>
      <c r="H28" t="s">
        <v>198</v>
      </c>
    </row>
    <row r="29" spans="1:10" x14ac:dyDescent="0.25">
      <c r="A29">
        <v>10</v>
      </c>
      <c r="B29">
        <f>C29+2.25</f>
        <v>7.75</v>
      </c>
      <c r="C29">
        <f>D29+2.25</f>
        <v>5.5</v>
      </c>
      <c r="D29">
        <f>E29+2.25</f>
        <v>3.25</v>
      </c>
      <c r="E29">
        <v>1</v>
      </c>
      <c r="G29" s="27" t="e">
        <f>G28/G27</f>
        <v>#DIV/0!</v>
      </c>
      <c r="H29" t="s">
        <v>64</v>
      </c>
    </row>
    <row r="30" spans="1:10" x14ac:dyDescent="0.25">
      <c r="A30" s="23"/>
      <c r="B30" s="14"/>
      <c r="C30" s="14"/>
      <c r="D30" s="14"/>
      <c r="E30" s="14"/>
      <c r="F30" s="14"/>
      <c r="G30" s="14"/>
      <c r="H30" s="14"/>
    </row>
    <row r="31" spans="1:10" s="4" customFormat="1" x14ac:dyDescent="0.25">
      <c r="A31" s="22"/>
      <c r="B31" s="22"/>
      <c r="C31" s="22"/>
      <c r="D31" s="22"/>
      <c r="E31" s="22"/>
      <c r="F31" s="22"/>
      <c r="G31" s="22"/>
      <c r="H31" s="22"/>
      <c r="I31" s="22"/>
      <c r="J31" s="22"/>
    </row>
    <row r="32" spans="1:10" x14ac:dyDescent="0.25">
      <c r="A32" s="14"/>
      <c r="B32" s="14"/>
      <c r="C32" s="14"/>
      <c r="D32" s="14"/>
      <c r="E32" s="14"/>
      <c r="F32" s="14"/>
      <c r="G32" s="14"/>
      <c r="H32" s="14"/>
      <c r="I32" s="14"/>
      <c r="J32" s="14"/>
    </row>
    <row r="33" spans="1:10" x14ac:dyDescent="0.25">
      <c r="A33" s="14"/>
      <c r="B33" s="14"/>
      <c r="C33" s="14"/>
      <c r="D33" s="14"/>
      <c r="E33" s="14"/>
      <c r="F33" s="14"/>
      <c r="G33" s="14"/>
      <c r="H33" s="14"/>
      <c r="I33" s="14"/>
      <c r="J33" s="14"/>
    </row>
    <row r="34" spans="1:10" x14ac:dyDescent="0.25">
      <c r="A34" s="14"/>
      <c r="B34" s="14"/>
      <c r="C34" s="14"/>
      <c r="D34" s="14"/>
      <c r="E34" s="14"/>
      <c r="F34" s="14"/>
      <c r="G34" s="14"/>
      <c r="H34" s="14"/>
    </row>
    <row r="35" spans="1:10" x14ac:dyDescent="0.25">
      <c r="A35" s="23"/>
      <c r="B35" s="14"/>
      <c r="C35" s="14"/>
      <c r="D35" s="14"/>
      <c r="E35" s="14"/>
      <c r="F35" s="14"/>
      <c r="G35" s="14"/>
      <c r="H35" s="14"/>
    </row>
    <row r="36" spans="1:10" s="4" customFormat="1" x14ac:dyDescent="0.25">
      <c r="A36" s="22"/>
      <c r="B36" s="22"/>
      <c r="C36" s="22"/>
      <c r="D36" s="22"/>
      <c r="E36" s="22"/>
      <c r="F36" s="22"/>
      <c r="G36" s="22"/>
      <c r="H36" s="22"/>
    </row>
    <row r="37" spans="1:10" x14ac:dyDescent="0.25">
      <c r="A37" s="14"/>
      <c r="B37" s="14"/>
      <c r="C37" s="14"/>
      <c r="D37" s="14"/>
      <c r="E37" s="14"/>
      <c r="F37" s="14"/>
      <c r="G37" s="14"/>
      <c r="H37" s="14"/>
    </row>
    <row r="38" spans="1:10" x14ac:dyDescent="0.25">
      <c r="A38" s="119"/>
      <c r="B38" s="119"/>
      <c r="C38" s="119"/>
      <c r="D38" s="119"/>
      <c r="E38" s="119"/>
      <c r="F38" s="119"/>
      <c r="G38" s="119"/>
      <c r="H38" s="14"/>
    </row>
    <row r="39" spans="1:10" x14ac:dyDescent="0.25">
      <c r="A39" s="72"/>
      <c r="B39" s="14"/>
      <c r="C39" s="14"/>
      <c r="D39" s="14"/>
      <c r="E39" s="14"/>
      <c r="F39" s="14"/>
      <c r="G39" s="14"/>
      <c r="H39" s="14"/>
    </row>
    <row r="40" spans="1:10" x14ac:dyDescent="0.25">
      <c r="A40" s="14"/>
      <c r="B40" s="14"/>
      <c r="C40" s="14"/>
      <c r="D40" s="14"/>
      <c r="E40" s="14"/>
      <c r="F40" s="14"/>
      <c r="G40" s="14"/>
      <c r="H40" s="14"/>
    </row>
    <row r="41" spans="1:10" x14ac:dyDescent="0.25">
      <c r="A41" s="14"/>
      <c r="B41" s="14"/>
      <c r="C41" s="14"/>
      <c r="D41" s="14"/>
      <c r="E41" s="14"/>
      <c r="F41" s="14"/>
      <c r="G41" s="14"/>
      <c r="H41" s="14"/>
    </row>
    <row r="42" spans="1:10" x14ac:dyDescent="0.25">
      <c r="A42" s="14"/>
      <c r="B42" s="14"/>
      <c r="C42" s="14"/>
      <c r="D42" s="14"/>
      <c r="E42" s="14"/>
      <c r="F42" s="14"/>
      <c r="G42" s="14"/>
      <c r="H42" s="14"/>
    </row>
    <row r="43" spans="1:10" x14ac:dyDescent="0.25">
      <c r="A43" s="14"/>
      <c r="B43" s="14"/>
      <c r="C43" s="14"/>
      <c r="D43" s="14"/>
      <c r="E43" s="14"/>
      <c r="F43" s="14"/>
      <c r="G43" s="14"/>
      <c r="H43" s="14"/>
    </row>
  </sheetData>
  <mergeCells count="12">
    <mergeCell ref="A3:D3"/>
    <mergeCell ref="A14:D14"/>
    <mergeCell ref="A25:E25"/>
    <mergeCell ref="A19:D19"/>
    <mergeCell ref="A20:D20"/>
    <mergeCell ref="A38:G38"/>
    <mergeCell ref="A4:D4"/>
    <mergeCell ref="A7:D7"/>
    <mergeCell ref="A8:D8"/>
    <mergeCell ref="A9:D9"/>
    <mergeCell ref="A15:D15"/>
    <mergeCell ref="A18:D1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Unit details all</vt:lpstr>
      <vt:lpstr>Unit classification</vt:lpstr>
      <vt:lpstr>Other details all</vt:lpstr>
      <vt:lpstr>Business Qs all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Mhairi Donaghy</dc:creator>
  <cp:lastModifiedBy>Mhairi Donaghy</cp:lastModifiedBy>
  <cp:lastPrinted>2016-10-28T16:29:47Z</cp:lastPrinted>
  <dcterms:created xsi:type="dcterms:W3CDTF">2015-02-23T17:23:11Z</dcterms:created>
  <dcterms:modified xsi:type="dcterms:W3CDTF">2019-05-21T15:22:25Z</dcterms:modified>
</cp:coreProperties>
</file>