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nne\Documents\Data\Websites\The Excel Expert\Lesson files\"/>
    </mc:Choice>
  </mc:AlternateContent>
  <bookViews>
    <workbookView xWindow="0" yWindow="24" windowWidth="22980" windowHeight="9024" activeTab="3"/>
  </bookViews>
  <sheets>
    <sheet name="Percentage of all" sheetId="1" r:id="rId1"/>
    <sheet name="Course analysis" sheetId="4" r:id="rId2"/>
    <sheet name="Data Entry Sheets" sheetId="2" r:id="rId3"/>
    <sheet name="Lists" sheetId="3" r:id="rId4"/>
  </sheets>
  <definedNames>
    <definedName name="Courses">Table10[[#All],[Courses]]</definedName>
    <definedName name="Departments">Table8[[#All],[Departments]]</definedName>
    <definedName name="Employees">Table9[[#All],[Name]]</definedName>
    <definedName name="Position">Table6[[#All],[Position]]</definedName>
    <definedName name="Status">Table7[[#All],[Status]]</definedName>
  </definedName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B29" i="2" l="1"/>
  <c r="C29" i="2"/>
  <c r="D29" i="2"/>
  <c r="E29" i="2"/>
  <c r="L3" i="1" l="1"/>
  <c r="L4" i="1"/>
  <c r="L5" i="1"/>
  <c r="L2" i="1"/>
  <c r="B28" i="2"/>
  <c r="C28" i="2"/>
  <c r="D28" i="2"/>
  <c r="E28" i="2"/>
  <c r="B27" i="2"/>
  <c r="C27" i="2"/>
  <c r="D27" i="2"/>
  <c r="E27" i="2"/>
  <c r="B26" i="2"/>
  <c r="C26" i="2"/>
  <c r="D26" i="2"/>
  <c r="E26" i="2"/>
  <c r="B25" i="2"/>
  <c r="C25" i="2"/>
  <c r="D25" i="2"/>
  <c r="E25" i="2"/>
  <c r="B24" i="2"/>
  <c r="C24" i="2"/>
  <c r="D24" i="2"/>
  <c r="E24" i="2"/>
  <c r="B23" i="2"/>
  <c r="C23" i="2"/>
  <c r="D23" i="2"/>
  <c r="E23" i="2"/>
  <c r="B22" i="2"/>
  <c r="C22" i="2"/>
  <c r="D22" i="2"/>
  <c r="E22" i="2"/>
  <c r="B21" i="2"/>
  <c r="C21" i="2"/>
  <c r="D21" i="2"/>
  <c r="E21" i="2"/>
  <c r="B20" i="2"/>
  <c r="C20" i="2"/>
  <c r="D20" i="2"/>
  <c r="E20" i="2"/>
  <c r="M1" i="2"/>
  <c r="K16" i="1"/>
  <c r="L17" i="1"/>
  <c r="K11" i="1"/>
  <c r="K8" i="1"/>
  <c r="H15" i="2" l="1"/>
  <c r="H29" i="2"/>
  <c r="I29" i="2" s="1"/>
  <c r="H28" i="2"/>
  <c r="H27" i="2"/>
  <c r="H26" i="2"/>
  <c r="H25" i="2"/>
  <c r="H24" i="2"/>
  <c r="H23" i="2"/>
  <c r="H22" i="2"/>
  <c r="H21" i="2"/>
  <c r="H20" i="2"/>
  <c r="H9" i="2"/>
  <c r="H7" i="2"/>
  <c r="H17" i="2"/>
  <c r="H16" i="2"/>
  <c r="H5" i="2"/>
  <c r="H6" i="2"/>
  <c r="H14" i="2"/>
  <c r="H13" i="2"/>
  <c r="H8" i="2"/>
  <c r="H12" i="2"/>
  <c r="H4" i="2"/>
  <c r="H19" i="2"/>
  <c r="H11" i="2"/>
  <c r="H18" i="2"/>
  <c r="H10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5" i="2"/>
  <c r="C5" i="2"/>
  <c r="D5" i="2"/>
  <c r="E5" i="2"/>
  <c r="E4" i="2"/>
  <c r="D4" i="2"/>
  <c r="C4" i="2"/>
  <c r="B4" i="2"/>
  <c r="N16" i="1"/>
  <c r="K17" i="1"/>
  <c r="M8" i="1"/>
  <c r="L8" i="1"/>
  <c r="M15" i="1"/>
  <c r="M9" i="1"/>
  <c r="K15" i="1"/>
  <c r="N17" i="1"/>
  <c r="K10" i="1"/>
  <c r="K9" i="1"/>
  <c r="L11" i="1"/>
  <c r="N15" i="1"/>
  <c r="M10" i="1"/>
  <c r="N11" i="1"/>
  <c r="L18" i="1"/>
  <c r="N10" i="1"/>
  <c r="N18" i="1"/>
  <c r="L16" i="1"/>
  <c r="M18" i="1"/>
  <c r="L9" i="1"/>
  <c r="M16" i="1"/>
  <c r="M11" i="1"/>
  <c r="N8" i="1"/>
  <c r="K18" i="1"/>
  <c r="L10" i="1"/>
  <c r="L15" i="1"/>
  <c r="M17" i="1"/>
  <c r="N9" i="1"/>
  <c r="I28" i="2" l="1"/>
  <c r="I15" i="2"/>
  <c r="I20" i="2"/>
  <c r="I13" i="2"/>
  <c r="I7" i="2"/>
  <c r="I12" i="2"/>
  <c r="I10" i="2"/>
  <c r="I14" i="2"/>
  <c r="I21" i="2"/>
  <c r="I18" i="2"/>
  <c r="I6" i="2"/>
  <c r="I22" i="2"/>
  <c r="I11" i="2"/>
  <c r="I5" i="2"/>
  <c r="I23" i="2"/>
  <c r="I19" i="2"/>
  <c r="I16" i="2"/>
  <c r="I24" i="2"/>
  <c r="I4" i="2"/>
  <c r="I17" i="2"/>
  <c r="I25" i="2"/>
  <c r="I26" i="2"/>
  <c r="I8" i="2"/>
  <c r="I9" i="2"/>
  <c r="I27" i="2"/>
</calcChain>
</file>

<file path=xl/comments1.xml><?xml version="1.0" encoding="utf-8"?>
<comments xmlns="http://schemas.openxmlformats.org/spreadsheetml/2006/main">
  <authors>
    <author>Anne Walsh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Anne Walsh:</t>
        </r>
        <r>
          <rPr>
            <sz val="9"/>
            <color indexed="81"/>
            <rFont val="Tahoma"/>
            <family val="2"/>
          </rPr>
          <t xml:space="preserve">
Thanks to Ejgil Hedegaard of Experts Exchange who did this formula for me :-)</t>
        </r>
      </text>
    </comment>
  </commentList>
</comments>
</file>

<file path=xl/sharedStrings.xml><?xml version="1.0" encoding="utf-8"?>
<sst xmlns="http://schemas.openxmlformats.org/spreadsheetml/2006/main" count="280" uniqueCount="67">
  <si>
    <t>Name</t>
  </si>
  <si>
    <t>Position</t>
  </si>
  <si>
    <t>Status</t>
  </si>
  <si>
    <t>Departments</t>
  </si>
  <si>
    <t>Gender</t>
  </si>
  <si>
    <t>Department</t>
  </si>
  <si>
    <t>Course attended</t>
  </si>
  <si>
    <t>Date of course</t>
  </si>
  <si>
    <t>Duenna Button</t>
  </si>
  <si>
    <t>Belladonna Sackville</t>
  </si>
  <si>
    <t>Harding Brandybuck</t>
  </si>
  <si>
    <t>Alberic Sackville-Baggins</t>
  </si>
  <si>
    <t>Myrtle Gaukrogers</t>
  </si>
  <si>
    <t>Marigold Hayward</t>
  </si>
  <si>
    <t>Hamfast Baggins</t>
  </si>
  <si>
    <t>Haiduc Greenhand</t>
  </si>
  <si>
    <t>Adelgrim Goodbody</t>
  </si>
  <si>
    <t>Fosco Burrowes</t>
  </si>
  <si>
    <t>Gloriana Tûk</t>
  </si>
  <si>
    <t>Wiseman Grubb</t>
  </si>
  <si>
    <t>Marroc Boffin</t>
  </si>
  <si>
    <t>Jessamine Hogpen</t>
  </si>
  <si>
    <t>Rowan Tûk</t>
  </si>
  <si>
    <t>Peony Boffin</t>
  </si>
  <si>
    <t>Menegilda Puddifoot</t>
  </si>
  <si>
    <t>Jasmine Hayward</t>
  </si>
  <si>
    <t>Griffo Goold</t>
  </si>
  <si>
    <t>Matta Sackville-Baggins</t>
  </si>
  <si>
    <t>Gorbaduc Gamgee</t>
  </si>
  <si>
    <t>Bilbo Galbassi</t>
  </si>
  <si>
    <t>Cerdic Lothran</t>
  </si>
  <si>
    <t>Lobelia Goldworthy</t>
  </si>
  <si>
    <t>Full time</t>
  </si>
  <si>
    <t>Part Time</t>
  </si>
  <si>
    <t>Contractor</t>
  </si>
  <si>
    <t>Maternity Leave</t>
  </si>
  <si>
    <t>Career Break</t>
  </si>
  <si>
    <t>Hobbit</t>
  </si>
  <si>
    <t>Elf</t>
  </si>
  <si>
    <t>Dwarf</t>
  </si>
  <si>
    <t>Ring bearing</t>
  </si>
  <si>
    <t>Bread making</t>
  </si>
  <si>
    <t>Beer Drinking</t>
  </si>
  <si>
    <t>Wizardry</t>
  </si>
  <si>
    <t>Rohan</t>
  </si>
  <si>
    <t>Gondor</t>
  </si>
  <si>
    <t>The Shire</t>
  </si>
  <si>
    <t>www.the-excel-expert.com</t>
  </si>
  <si>
    <t>Ent</t>
  </si>
  <si>
    <t>Column1</t>
  </si>
  <si>
    <t>female</t>
  </si>
  <si>
    <t>male</t>
  </si>
  <si>
    <t>Certification current?</t>
  </si>
  <si>
    <t>Unique ID</t>
  </si>
  <si>
    <t>Days</t>
  </si>
  <si>
    <t>Cut off date</t>
  </si>
  <si>
    <t>Sum of Unique ID</t>
  </si>
  <si>
    <t>Column Labels</t>
  </si>
  <si>
    <t>Grand Total</t>
  </si>
  <si>
    <t>Row Labels</t>
  </si>
  <si>
    <t>(All)</t>
  </si>
  <si>
    <t>Yes</t>
  </si>
  <si>
    <t>Orc</t>
  </si>
  <si>
    <t>Orc Uglyworthy</t>
  </si>
  <si>
    <t>Totals</t>
  </si>
  <si>
    <t xml:space="preserve"> </t>
  </si>
  <si>
    <t xml:space="preserve">Course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</si>
</sst>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3"/>
    <xf numFmtId="0" fontId="3" fillId="0" borderId="0" xfId="0" applyFont="1"/>
    <xf numFmtId="0" fontId="2" fillId="2" borderId="1" xfId="2"/>
    <xf numFmtId="14" fontId="0" fillId="0" borderId="0" xfId="0" applyNumberFormat="1"/>
    <xf numFmtId="14" fontId="2" fillId="2" borderId="1" xfId="2" applyNumberFormat="1"/>
    <xf numFmtId="0" fontId="0" fillId="0" borderId="0" xfId="0" applyNumberFormat="1"/>
    <xf numFmtId="0" fontId="3" fillId="3" borderId="2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1" applyFont="1"/>
    <xf numFmtId="0" fontId="3" fillId="0" borderId="3" xfId="0" applyFont="1" applyBorder="1"/>
    <xf numFmtId="0" fontId="0" fillId="0" borderId="3" xfId="0" applyBorder="1"/>
  </cellXfs>
  <cellStyles count="4">
    <cellStyle name="Hyperlink" xfId="3" builtinId="8"/>
    <cellStyle name="Input" xfId="2" builtinId="20"/>
    <cellStyle name="Normal" xfId="0" builtinId="0"/>
    <cellStyle name="Percent" xfId="1" builtinId="5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  <dxf>
      <numFmt numFmtId="0" formatCode="General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[training_records_management_List_completed_dynamic_conditional_formatting.xlsx]Course analysis!PivotTable1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'Course analysis'!$B$5:$B$6</c:f>
              <c:strCache>
                <c:ptCount val="1"/>
                <c:pt idx="0">
                  <c:v>Beer Drinking</c:v>
                </c:pt>
              </c:strCache>
            </c:strRef>
          </c:tx>
          <c:invertIfNegative val="0"/>
          <c:cat>
            <c:strRef>
              <c:f>'Course analysis'!$A$7:$A$11</c:f>
              <c:strCache>
                <c:ptCount val="4"/>
                <c:pt idx="0">
                  <c:v>Dwarf</c:v>
                </c:pt>
                <c:pt idx="1">
                  <c:v>Ent</c:v>
                </c:pt>
                <c:pt idx="2">
                  <c:v>Hobbit</c:v>
                </c:pt>
                <c:pt idx="3">
                  <c:v>Orc</c:v>
                </c:pt>
              </c:strCache>
            </c:strRef>
          </c:cat>
          <c:val>
            <c:numRef>
              <c:f>'Course analysis'!$B$7:$B$11</c:f>
              <c:numCache>
                <c:formatCode>General</c:formatCode>
                <c:ptCount val="4"/>
                <c:pt idx="0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'Course analysis'!$C$5:$C$6</c:f>
              <c:strCache>
                <c:ptCount val="1"/>
                <c:pt idx="0">
                  <c:v>Bread making</c:v>
                </c:pt>
              </c:strCache>
            </c:strRef>
          </c:tx>
          <c:invertIfNegative val="0"/>
          <c:cat>
            <c:strRef>
              <c:f>'Course analysis'!$A$7:$A$11</c:f>
              <c:strCache>
                <c:ptCount val="4"/>
                <c:pt idx="0">
                  <c:v>Dwarf</c:v>
                </c:pt>
                <c:pt idx="1">
                  <c:v>Ent</c:v>
                </c:pt>
                <c:pt idx="2">
                  <c:v>Hobbit</c:v>
                </c:pt>
                <c:pt idx="3">
                  <c:v>Orc</c:v>
                </c:pt>
              </c:strCache>
            </c:strRef>
          </c:cat>
          <c:val>
            <c:numRef>
              <c:f>'Course analysis'!$C$7:$C$11</c:f>
              <c:numCache>
                <c:formatCode>General</c:formatCode>
                <c:ptCount val="4"/>
                <c:pt idx="0">
                  <c:v>2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'Course analysis'!$D$5:$D$6</c:f>
              <c:strCache>
                <c:ptCount val="1"/>
                <c:pt idx="0">
                  <c:v>Ring bearing</c:v>
                </c:pt>
              </c:strCache>
            </c:strRef>
          </c:tx>
          <c:invertIfNegative val="0"/>
          <c:cat>
            <c:strRef>
              <c:f>'Course analysis'!$A$7:$A$11</c:f>
              <c:strCache>
                <c:ptCount val="4"/>
                <c:pt idx="0">
                  <c:v>Dwarf</c:v>
                </c:pt>
                <c:pt idx="1">
                  <c:v>Ent</c:v>
                </c:pt>
                <c:pt idx="2">
                  <c:v>Hobbit</c:v>
                </c:pt>
                <c:pt idx="3">
                  <c:v>Orc</c:v>
                </c:pt>
              </c:strCache>
            </c:strRef>
          </c:cat>
          <c:val>
            <c:numRef>
              <c:f>'Course analysis'!$D$7:$D$11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</c:numCache>
            </c:numRef>
          </c:val>
        </c:ser>
        <c:ser>
          <c:idx val="3"/>
          <c:order val="3"/>
          <c:tx>
            <c:strRef>
              <c:f>'Course analysis'!$E$5:$E$6</c:f>
              <c:strCache>
                <c:ptCount val="1"/>
                <c:pt idx="0">
                  <c:v>Wizardry</c:v>
                </c:pt>
              </c:strCache>
            </c:strRef>
          </c:tx>
          <c:invertIfNegative val="0"/>
          <c:cat>
            <c:strRef>
              <c:f>'Course analysis'!$A$7:$A$11</c:f>
              <c:strCache>
                <c:ptCount val="4"/>
                <c:pt idx="0">
                  <c:v>Dwarf</c:v>
                </c:pt>
                <c:pt idx="1">
                  <c:v>Ent</c:v>
                </c:pt>
                <c:pt idx="2">
                  <c:v>Hobbit</c:v>
                </c:pt>
                <c:pt idx="3">
                  <c:v>Orc</c:v>
                </c:pt>
              </c:strCache>
            </c:strRef>
          </c:cat>
          <c:val>
            <c:numRef>
              <c:f>'Course analysis'!$E$7:$E$11</c:f>
              <c:numCache>
                <c:formatCode>General</c:formatCode>
                <c:ptCount val="4"/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980880"/>
        <c:axId val="145006448"/>
      </c:barChart>
      <c:catAx>
        <c:axId val="144980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5006448"/>
        <c:crosses val="autoZero"/>
        <c:auto val="1"/>
        <c:lblAlgn val="ctr"/>
        <c:lblOffset val="100"/>
        <c:noMultiLvlLbl val="0"/>
      </c:catAx>
      <c:valAx>
        <c:axId val="145006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4980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12</xdr:row>
      <xdr:rowOff>41910</xdr:rowOff>
    </xdr:from>
    <xdr:to>
      <xdr:col>8</xdr:col>
      <xdr:colOff>60960</xdr:colOff>
      <xdr:row>29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e Walsh" refreshedDate="42241.442169907408" createdVersion="4" refreshedVersion="4" minRefreshableVersion="3" recordCount="25">
  <cacheSource type="worksheet">
    <worksheetSource name="Table11"/>
  </cacheSource>
  <cacheFields count="9">
    <cacheField name="Name" numFmtId="0">
      <sharedItems/>
    </cacheField>
    <cacheField name="Gender" numFmtId="0">
      <sharedItems/>
    </cacheField>
    <cacheField name="Position" numFmtId="0">
      <sharedItems count="5">
        <s v="Dwarf"/>
        <s v="Hobbit"/>
        <s v="Ent"/>
        <s v="Elf"/>
        <s v="Orc"/>
      </sharedItems>
    </cacheField>
    <cacheField name="Status" numFmtId="0">
      <sharedItems count="5">
        <s v="Full time"/>
        <s v="Contractor"/>
        <s v="Career Break"/>
        <s v="Maternity Leave"/>
        <s v="Part Time"/>
      </sharedItems>
    </cacheField>
    <cacheField name="Department" numFmtId="0">
      <sharedItems count="3">
        <s v="Rohan"/>
        <s v="The Shire"/>
        <s v="Gondor"/>
      </sharedItems>
    </cacheField>
    <cacheField name="Course attended" numFmtId="0">
      <sharedItems count="4">
        <s v="Ring bearing"/>
        <s v="Bread making"/>
        <s v="Beer Drinking"/>
        <s v="Wizardry"/>
      </sharedItems>
    </cacheField>
    <cacheField name="Date of course" numFmtId="14">
      <sharedItems containsSemiMixedTypes="0" containsNonDate="0" containsDate="1" containsString="0" minDate="2013-03-12T00:00:00" maxDate="2015-08-04T00:00:00"/>
    </cacheField>
    <cacheField name="Certification current?" numFmtId="0">
      <sharedItems count="2">
        <s v="Yes"/>
        <s v="No"/>
      </sharedItems>
    </cacheField>
    <cacheField name="Unique ID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s v="Duenna Button"/>
    <s v="female"/>
    <x v="0"/>
    <x v="0"/>
    <x v="0"/>
    <x v="0"/>
    <d v="2014-01-01T00:00:00"/>
    <x v="0"/>
    <n v="1"/>
  </r>
  <r>
    <s v="Harding Brandybuck"/>
    <s v="male"/>
    <x v="1"/>
    <x v="1"/>
    <x v="1"/>
    <x v="1"/>
    <d v="2013-03-12T00:00:00"/>
    <x v="1"/>
    <n v="0"/>
  </r>
  <r>
    <s v="Alberic Sackville-Baggins"/>
    <s v="male"/>
    <x v="0"/>
    <x v="2"/>
    <x v="0"/>
    <x v="1"/>
    <d v="2014-05-01T00:00:00"/>
    <x v="0"/>
    <n v="1"/>
  </r>
  <r>
    <s v="Myrtle Gaukrogers"/>
    <s v="female"/>
    <x v="2"/>
    <x v="3"/>
    <x v="0"/>
    <x v="1"/>
    <d v="2013-05-12T00:00:00"/>
    <x v="1"/>
    <n v="0"/>
  </r>
  <r>
    <s v="Harding Brandybuck"/>
    <s v="male"/>
    <x v="1"/>
    <x v="1"/>
    <x v="1"/>
    <x v="2"/>
    <d v="2013-05-24T00:00:00"/>
    <x v="1"/>
    <n v="0"/>
  </r>
  <r>
    <s v="Harding Brandybuck"/>
    <s v="male"/>
    <x v="1"/>
    <x v="1"/>
    <x v="1"/>
    <x v="3"/>
    <d v="2014-01-01T00:00:00"/>
    <x v="0"/>
    <n v="1"/>
  </r>
  <r>
    <s v="Haiduc Greenhand"/>
    <s v="male"/>
    <x v="0"/>
    <x v="0"/>
    <x v="2"/>
    <x v="3"/>
    <d v="2013-03-12T00:00:00"/>
    <x v="1"/>
    <n v="0"/>
  </r>
  <r>
    <s v="Marigold Hayward"/>
    <s v="female"/>
    <x v="1"/>
    <x v="3"/>
    <x v="2"/>
    <x v="1"/>
    <d v="2014-05-01T00:00:00"/>
    <x v="0"/>
    <n v="1"/>
  </r>
  <r>
    <s v="Harding Brandybuck"/>
    <s v="male"/>
    <x v="1"/>
    <x v="1"/>
    <x v="1"/>
    <x v="3"/>
    <d v="2013-05-12T00:00:00"/>
    <x v="1"/>
    <n v="0"/>
  </r>
  <r>
    <s v="Harding Brandybuck"/>
    <s v="male"/>
    <x v="1"/>
    <x v="1"/>
    <x v="1"/>
    <x v="2"/>
    <d v="2013-05-24T00:00:00"/>
    <x v="1"/>
    <n v="0"/>
  </r>
  <r>
    <s v="Jessamine Hogpen"/>
    <s v="female"/>
    <x v="1"/>
    <x v="0"/>
    <x v="1"/>
    <x v="1"/>
    <d v="2014-01-01T00:00:00"/>
    <x v="0"/>
    <n v="1"/>
  </r>
  <r>
    <s v="Cerdic Lothran"/>
    <s v="male"/>
    <x v="0"/>
    <x v="4"/>
    <x v="2"/>
    <x v="0"/>
    <d v="2013-03-12T00:00:00"/>
    <x v="1"/>
    <n v="0"/>
  </r>
  <r>
    <s v="Matta Sackville-Baggins"/>
    <s v="male"/>
    <x v="2"/>
    <x v="0"/>
    <x v="1"/>
    <x v="3"/>
    <d v="2014-05-01T00:00:00"/>
    <x v="0"/>
    <n v="1"/>
  </r>
  <r>
    <s v="Gorbaduc Gamgee"/>
    <s v="male"/>
    <x v="3"/>
    <x v="4"/>
    <x v="0"/>
    <x v="1"/>
    <d v="2013-05-12T00:00:00"/>
    <x v="1"/>
    <n v="0"/>
  </r>
  <r>
    <s v="Lobelia Goldworthy"/>
    <s v="female"/>
    <x v="1"/>
    <x v="3"/>
    <x v="1"/>
    <x v="2"/>
    <d v="2013-05-24T00:00:00"/>
    <x v="1"/>
    <n v="0"/>
  </r>
  <r>
    <s v="Menegilda Puddifoot"/>
    <s v="female"/>
    <x v="0"/>
    <x v="0"/>
    <x v="0"/>
    <x v="1"/>
    <d v="2014-01-01T00:00:00"/>
    <x v="0"/>
    <n v="1"/>
  </r>
  <r>
    <s v="Haiduc Greenhand"/>
    <s v="male"/>
    <x v="0"/>
    <x v="0"/>
    <x v="2"/>
    <x v="2"/>
    <d v="2014-08-24T00:00:00"/>
    <x v="0"/>
    <n v="1"/>
  </r>
  <r>
    <s v="Cerdic Lothran"/>
    <s v="male"/>
    <x v="0"/>
    <x v="4"/>
    <x v="2"/>
    <x v="1"/>
    <d v="2013-05-24T00:00:00"/>
    <x v="1"/>
    <n v="0"/>
  </r>
  <r>
    <s v="Marigold Hayward"/>
    <s v="female"/>
    <x v="1"/>
    <x v="3"/>
    <x v="2"/>
    <x v="2"/>
    <d v="2014-01-01T00:00:00"/>
    <x v="0"/>
    <n v="1"/>
  </r>
  <r>
    <s v="Peony Boffin"/>
    <s v="female"/>
    <x v="1"/>
    <x v="1"/>
    <x v="0"/>
    <x v="3"/>
    <d v="2014-08-24T00:00:00"/>
    <x v="0"/>
    <n v="1"/>
  </r>
  <r>
    <s v="Gorbaduc Gamgee"/>
    <s v="male"/>
    <x v="3"/>
    <x v="4"/>
    <x v="0"/>
    <x v="1"/>
    <d v="2013-05-24T00:00:00"/>
    <x v="1"/>
    <n v="0"/>
  </r>
  <r>
    <s v="Griffo Goold"/>
    <s v="male"/>
    <x v="2"/>
    <x v="0"/>
    <x v="1"/>
    <x v="0"/>
    <d v="2014-01-01T00:00:00"/>
    <x v="0"/>
    <n v="1"/>
  </r>
  <r>
    <s v="Matta Sackville-Baggins"/>
    <s v="male"/>
    <x v="2"/>
    <x v="0"/>
    <x v="1"/>
    <x v="0"/>
    <d v="2015-08-01T00:00:00"/>
    <x v="0"/>
    <n v="1"/>
  </r>
  <r>
    <s v="Adelgrim Goodbody"/>
    <s v="male"/>
    <x v="2"/>
    <x v="2"/>
    <x v="2"/>
    <x v="0"/>
    <d v="2015-08-02T00:00:00"/>
    <x v="0"/>
    <n v="1"/>
  </r>
  <r>
    <s v="Orc Uglyworthy"/>
    <s v="male"/>
    <x v="4"/>
    <x v="0"/>
    <x v="2"/>
    <x v="2"/>
    <d v="2015-08-03T00:00:00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:F11" firstHeaderRow="1" firstDataRow="2" firstDataCol="1" rowPageCount="3" colPageCount="1"/>
  <pivotFields count="9">
    <pivotField showAll="0"/>
    <pivotField showAll="0"/>
    <pivotField axis="axisRow" showAll="0">
      <items count="6">
        <item x="0"/>
        <item x="3"/>
        <item x="2"/>
        <item x="1"/>
        <item x="4"/>
        <item t="default"/>
      </items>
    </pivotField>
    <pivotField axis="axisPage" showAll="0">
      <items count="6">
        <item x="2"/>
        <item x="1"/>
        <item x="0"/>
        <item x="3"/>
        <item x="4"/>
        <item t="default"/>
      </items>
    </pivotField>
    <pivotField axis="axisPage" showAll="0">
      <items count="4">
        <item x="2"/>
        <item x="0"/>
        <item x="1"/>
        <item t="default"/>
      </items>
    </pivotField>
    <pivotField axis="axisCol" showAll="0">
      <items count="5">
        <item x="2"/>
        <item x="1"/>
        <item x="0"/>
        <item x="3"/>
        <item t="default"/>
      </items>
    </pivotField>
    <pivotField numFmtId="14" showAll="0"/>
    <pivotField axis="axisPage" showAll="0">
      <items count="3">
        <item x="1"/>
        <item x="0"/>
        <item t="default"/>
      </items>
    </pivotField>
    <pivotField dataField="1" showAll="0"/>
  </pivotFields>
  <rowFields count="1">
    <field x="2"/>
  </rowFields>
  <rowItems count="5">
    <i>
      <x/>
    </i>
    <i>
      <x v="2"/>
    </i>
    <i>
      <x v="3"/>
    </i>
    <i>
      <x v="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3">
    <pageField fld="4" hier="-1"/>
    <pageField fld="3" hier="-1"/>
    <pageField fld="7" item="1" hier="-1"/>
  </pageFields>
  <dataFields count="1">
    <dataField name="Sum of Unique ID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5:F11" firstHeaderRow="1" firstDataRow="2" firstDataCol="1" rowPageCount="3" colPageCount="1"/>
  <pivotFields count="9">
    <pivotField showAll="0"/>
    <pivotField showAll="0"/>
    <pivotField axis="axisRow" showAll="0">
      <items count="6">
        <item x="0"/>
        <item x="3"/>
        <item x="2"/>
        <item x="1"/>
        <item x="4"/>
        <item t="default"/>
      </items>
    </pivotField>
    <pivotField axis="axisPage" showAll="0">
      <items count="6">
        <item x="2"/>
        <item x="1"/>
        <item x="0"/>
        <item x="3"/>
        <item x="4"/>
        <item t="default"/>
      </items>
    </pivotField>
    <pivotField axis="axisPage" showAll="0">
      <items count="4">
        <item x="2"/>
        <item x="0"/>
        <item x="1"/>
        <item t="default"/>
      </items>
    </pivotField>
    <pivotField axis="axisCol" showAll="0">
      <items count="5">
        <item x="2"/>
        <item x="1"/>
        <item x="0"/>
        <item x="3"/>
        <item t="default"/>
      </items>
    </pivotField>
    <pivotField numFmtId="14" showAll="0"/>
    <pivotField axis="axisPage" showAll="0">
      <items count="3">
        <item x="1"/>
        <item x="0"/>
        <item t="default"/>
      </items>
    </pivotField>
    <pivotField dataField="1" showAll="0"/>
  </pivotFields>
  <rowFields count="1">
    <field x="2"/>
  </rowFields>
  <rowItems count="5">
    <i>
      <x/>
    </i>
    <i>
      <x v="2"/>
    </i>
    <i>
      <x v="3"/>
    </i>
    <i>
      <x v="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3">
    <pageField fld="4" hier="-1"/>
    <pageField fld="3" hier="-1"/>
    <pageField fld="7" item="1" hier="-1"/>
  </pageFields>
  <dataFields count="1">
    <dataField name="Sum of Unique ID" fld="8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2" name="Table12" displayName="Table12" ref="J7:N11" totalsRowShown="0" headerRowDxfId="27" dataDxfId="26" dataCellStyle="Percent">
  <autoFilter ref="J7:N11"/>
  <tableColumns count="5">
    <tableColumn id="1" name=" "/>
    <tableColumn id="2" name="Beer Drinking" dataDxfId="25" dataCellStyle="Percent">
      <calculatedColumnFormula>GETPIVOTDATA("Unique ID",$A$5,"Position",$J8,"Course attended",K$7)/$L2</calculatedColumnFormula>
    </tableColumn>
    <tableColumn id="3" name="Bread making" dataDxfId="24" dataCellStyle="Percent">
      <calculatedColumnFormula>GETPIVOTDATA("Unique ID",$A$5,"Position",$J8,"Course attended",L$7)/$L2</calculatedColumnFormula>
    </tableColumn>
    <tableColumn id="4" name="Ring bearing" dataDxfId="23" dataCellStyle="Percent">
      <calculatedColumnFormula>GETPIVOTDATA("Unique ID",$A$5,"Position",$J8,"Course attended",M$7)/$L2</calculatedColumnFormula>
    </tableColumn>
    <tableColumn id="5" name="Wizardry" dataDxfId="22" dataCellStyle="Percent">
      <calculatedColumnFormula>GETPIVOTDATA("Unique ID",$A$5,"Position",$J8,"Course attended",N$7)/$L2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3" name="Table13" displayName="Table13" ref="J14:N18" totalsRowShown="0" headerRowDxfId="21" dataDxfId="20" dataCellStyle="Percent">
  <autoFilter ref="J14:N18"/>
  <tableColumns count="5">
    <tableColumn id="1" name="Column1" dataDxfId="19"/>
    <tableColumn id="2" name="Beer Drinking" dataDxfId="18" dataCellStyle="Percent">
      <calculatedColumnFormula>GETPIVOTDATA("Unique ID",$A$5,"Position",$J15,"Course attended",K$14)/$L2</calculatedColumnFormula>
    </tableColumn>
    <tableColumn id="3" name="Bread making" dataDxfId="17" dataCellStyle="Percent">
      <calculatedColumnFormula>GETPIVOTDATA("Unique ID",$A$5,"Position",$J15,"Course attended",L$14)/$L2</calculatedColumnFormula>
    </tableColumn>
    <tableColumn id="4" name="Ring bearing" dataDxfId="16" dataCellStyle="Percent">
      <calculatedColumnFormula>GETPIVOTDATA("Unique ID",$A$5,"Position",$J15,"Course attended",M$14)/$L2</calculatedColumnFormula>
    </tableColumn>
    <tableColumn id="5" name="Wizardry" dataDxfId="15" dataCellStyle="Percent">
      <calculatedColumnFormula>GETPIVOTDATA("Unique ID",$A$5,"Position",$J15,"Course attended",N$14)/$L2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" name="Table11" displayName="Table11" ref="A3:I29" totalsRowShown="0" headerRowDxfId="13">
  <autoFilter ref="A3:I29"/>
  <tableColumns count="9">
    <tableColumn id="1" name="Name"/>
    <tableColumn id="2" name="Gender">
      <calculatedColumnFormula>VLOOKUP($A4,Lists!$A$3:$E$2700,2,FALSE)</calculatedColumnFormula>
    </tableColumn>
    <tableColumn id="3" name="Position">
      <calculatedColumnFormula>VLOOKUP($A4,Lists!$A$3:$E$2700,3,FALSE)</calculatedColumnFormula>
    </tableColumn>
    <tableColumn id="4" name="Status">
      <calculatedColumnFormula>VLOOKUP($A4,Lists!$A$3:$E$2700,4,FALSE)</calculatedColumnFormula>
    </tableColumn>
    <tableColumn id="5" name="Department">
      <calculatedColumnFormula>VLOOKUP($A4,Lists!$A$3:$E$2700,5,FALSE)</calculatedColumnFormula>
    </tableColumn>
    <tableColumn id="6" name="Course attended"/>
    <tableColumn id="7" name="Date of course" dataDxfId="12"/>
    <tableColumn id="8" name="Certification current?" dataDxfId="11">
      <calculatedColumnFormula>IF(($M$1-Table11[[#This Row],[Date of course]])&lt;=$K$1,"Yes","No")</calculatedColumnFormula>
    </tableColumn>
    <tableColumn id="9" name="Unique ID" dataDxfId="10">
      <calculatedColumnFormula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I4:I8" headerRowCount="0" totalsRowShown="0" headerRowDxfId="9">
  <sortState ref="I4:I7">
    <sortCondition ref="I4"/>
  </sortState>
  <tableColumns count="1">
    <tableColumn id="1" name="Position" headerRow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J4:J8" headerRowCount="0" totalsRowShown="0" headerRowDxfId="7">
  <tableColumns count="1">
    <tableColumn id="1" name="Status" headerRow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L4:L6" headerRowCount="0" totalsRowShown="0" headerRowDxfId="5">
  <tableColumns count="1">
    <tableColumn id="1" name="Departments" headerRowDxfId="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A4:A28" headerRowCount="0" totalsRowShown="0" headerRowDxfId="3">
  <tableColumns count="1">
    <tableColumn id="1" name="Name" headerRowDxfId="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e10" ref="K4:K7" headerRowCount="0" totalsRowShown="0" headerRowDxfId="1">
  <tableColumns count="1">
    <tableColumn id="1" name="Courses" header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://www.the-excel-expert.com/" TargetMode="Externa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the-excel-expert.com/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hyperlink" Target="http://www.the-excel-expert.com/" TargetMode="External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K8" sqref="K8"/>
    </sheetView>
  </sheetViews>
  <sheetFormatPr defaultRowHeight="14.4" x14ac:dyDescent="0.3"/>
  <cols>
    <col min="1" max="1" width="18.5546875" customWidth="1"/>
    <col min="2" max="2" width="15.5546875" customWidth="1"/>
    <col min="3" max="3" width="12.5546875" customWidth="1"/>
    <col min="4" max="4" width="11.44140625" customWidth="1"/>
    <col min="5" max="5" width="8.44140625" customWidth="1"/>
    <col min="6" max="6" width="23.77734375" bestFit="1" customWidth="1"/>
    <col min="10" max="10" width="17.109375" customWidth="1"/>
    <col min="11" max="11" width="15.77734375" customWidth="1"/>
    <col min="12" max="12" width="14.5546875" customWidth="1"/>
    <col min="13" max="13" width="17.5546875" customWidth="1"/>
    <col min="14" max="14" width="13.6640625" customWidth="1"/>
  </cols>
  <sheetData>
    <row r="1" spans="1:15" x14ac:dyDescent="0.3">
      <c r="A1" s="8" t="s">
        <v>5</v>
      </c>
      <c r="B1" t="s">
        <v>60</v>
      </c>
      <c r="F1" s="1" t="s">
        <v>47</v>
      </c>
      <c r="K1" t="s">
        <v>64</v>
      </c>
    </row>
    <row r="2" spans="1:15" x14ac:dyDescent="0.3">
      <c r="A2" s="8" t="s">
        <v>2</v>
      </c>
      <c r="B2" t="s">
        <v>60</v>
      </c>
      <c r="K2" s="11" t="s">
        <v>39</v>
      </c>
      <c r="L2" s="12">
        <f>COUNTIF(Lists!$C$4:$C$280,'Percentage of all'!K2)</f>
        <v>7</v>
      </c>
    </row>
    <row r="3" spans="1:15" x14ac:dyDescent="0.3">
      <c r="A3" s="8" t="s">
        <v>52</v>
      </c>
      <c r="B3" t="s">
        <v>61</v>
      </c>
      <c r="K3" s="11" t="s">
        <v>48</v>
      </c>
      <c r="L3" s="12">
        <f>COUNTIF(Lists!$C$4:$C$280,'Percentage of all'!K3)</f>
        <v>6</v>
      </c>
    </row>
    <row r="4" spans="1:15" x14ac:dyDescent="0.3">
      <c r="K4" s="11" t="s">
        <v>37</v>
      </c>
      <c r="L4" s="12">
        <f>COUNTIF(Lists!$C$4:$C$280,'Percentage of all'!K4)</f>
        <v>8</v>
      </c>
    </row>
    <row r="5" spans="1:15" x14ac:dyDescent="0.3">
      <c r="A5" s="8" t="s">
        <v>56</v>
      </c>
      <c r="B5" s="8" t="s">
        <v>57</v>
      </c>
      <c r="K5" s="11" t="s">
        <v>62</v>
      </c>
      <c r="L5" s="12">
        <f>COUNTIF(Lists!$C$4:$C$280,'Percentage of all'!K5)</f>
        <v>1</v>
      </c>
    </row>
    <row r="6" spans="1:15" x14ac:dyDescent="0.3">
      <c r="A6" s="8" t="s">
        <v>59</v>
      </c>
      <c r="B6" t="s">
        <v>42</v>
      </c>
      <c r="C6" t="s">
        <v>41</v>
      </c>
      <c r="D6" t="s">
        <v>40</v>
      </c>
      <c r="E6" t="s">
        <v>43</v>
      </c>
      <c r="F6" t="s">
        <v>58</v>
      </c>
    </row>
    <row r="7" spans="1:15" x14ac:dyDescent="0.3">
      <c r="A7" s="9" t="s">
        <v>39</v>
      </c>
      <c r="B7" s="6">
        <v>1</v>
      </c>
      <c r="C7" s="6">
        <v>2</v>
      </c>
      <c r="D7" s="6">
        <v>1</v>
      </c>
      <c r="E7" s="6"/>
      <c r="F7" s="6">
        <v>4</v>
      </c>
      <c r="J7" t="s">
        <v>65</v>
      </c>
      <c r="K7" s="7" t="s">
        <v>42</v>
      </c>
      <c r="L7" s="7" t="s">
        <v>41</v>
      </c>
      <c r="M7" s="7" t="s">
        <v>40</v>
      </c>
      <c r="N7" s="7" t="s">
        <v>43</v>
      </c>
    </row>
    <row r="8" spans="1:15" x14ac:dyDescent="0.3">
      <c r="A8" s="9" t="s">
        <v>48</v>
      </c>
      <c r="B8" s="6"/>
      <c r="C8" s="6"/>
      <c r="D8" s="6">
        <v>3</v>
      </c>
      <c r="E8" s="6">
        <v>1</v>
      </c>
      <c r="F8" s="6">
        <v>4</v>
      </c>
      <c r="J8" t="s">
        <v>39</v>
      </c>
      <c r="K8" s="10">
        <f>GETPIVOTDATA("Unique ID",$A$5,"Position",$J8,"Course attended",K$7)/$L2</f>
        <v>0.14285714285714285</v>
      </c>
      <c r="L8" s="10">
        <f t="shared" ref="L8:N8" si="0">GETPIVOTDATA("Unique ID",$A$5,"Position",$J8,"Course attended",L$7)/$L2</f>
        <v>0.2857142857142857</v>
      </c>
      <c r="M8" s="10">
        <f t="shared" si="0"/>
        <v>0.14285714285714285</v>
      </c>
      <c r="N8" s="10">
        <f t="shared" si="0"/>
        <v>0</v>
      </c>
    </row>
    <row r="9" spans="1:15" x14ac:dyDescent="0.3">
      <c r="A9" s="9" t="s">
        <v>37</v>
      </c>
      <c r="B9" s="6">
        <v>1</v>
      </c>
      <c r="C9" s="6">
        <v>2</v>
      </c>
      <c r="D9" s="6"/>
      <c r="E9" s="6">
        <v>2</v>
      </c>
      <c r="F9" s="6">
        <v>5</v>
      </c>
      <c r="J9" t="s">
        <v>48</v>
      </c>
      <c r="K9" s="10">
        <f t="shared" ref="K9:N11" si="1">GETPIVOTDATA("Unique ID",$A$5,"Position",$J9,"Course attended",K$7)/$L3</f>
        <v>0</v>
      </c>
      <c r="L9" s="10">
        <f t="shared" si="1"/>
        <v>0</v>
      </c>
      <c r="M9" s="10">
        <f t="shared" si="1"/>
        <v>0.5</v>
      </c>
      <c r="N9" s="10">
        <f t="shared" si="1"/>
        <v>0.16666666666666666</v>
      </c>
    </row>
    <row r="10" spans="1:15" x14ac:dyDescent="0.3">
      <c r="A10" s="9" t="s">
        <v>62</v>
      </c>
      <c r="B10" s="6">
        <v>1</v>
      </c>
      <c r="C10" s="6"/>
      <c r="D10" s="6"/>
      <c r="E10" s="6"/>
      <c r="F10" s="6">
        <v>1</v>
      </c>
      <c r="J10" t="s">
        <v>37</v>
      </c>
      <c r="K10" s="10">
        <f t="shared" si="1"/>
        <v>0.125</v>
      </c>
      <c r="L10" s="10">
        <f t="shared" si="1"/>
        <v>0.25</v>
      </c>
      <c r="M10" s="10">
        <f t="shared" si="1"/>
        <v>0</v>
      </c>
      <c r="N10" s="10">
        <f t="shared" si="1"/>
        <v>0.25</v>
      </c>
    </row>
    <row r="11" spans="1:15" x14ac:dyDescent="0.3">
      <c r="A11" s="9" t="s">
        <v>58</v>
      </c>
      <c r="B11" s="6">
        <v>3</v>
      </c>
      <c r="C11" s="6">
        <v>4</v>
      </c>
      <c r="D11" s="6">
        <v>4</v>
      </c>
      <c r="E11" s="6">
        <v>3</v>
      </c>
      <c r="F11" s="6">
        <v>14</v>
      </c>
      <c r="J11" t="s">
        <v>62</v>
      </c>
      <c r="K11" s="10">
        <f t="shared" si="1"/>
        <v>1</v>
      </c>
      <c r="L11" s="10">
        <f t="shared" si="1"/>
        <v>0</v>
      </c>
      <c r="M11" s="10">
        <f t="shared" si="1"/>
        <v>0</v>
      </c>
      <c r="N11" s="10">
        <f t="shared" si="1"/>
        <v>0</v>
      </c>
    </row>
    <row r="14" spans="1:15" x14ac:dyDescent="0.3">
      <c r="J14" t="s">
        <v>49</v>
      </c>
      <c r="K14" s="7" t="s">
        <v>42</v>
      </c>
      <c r="L14" s="7" t="s">
        <v>41</v>
      </c>
      <c r="M14" s="7" t="s">
        <v>40</v>
      </c>
      <c r="N14" s="7" t="s">
        <v>43</v>
      </c>
      <c r="O14" s="7" t="s">
        <v>58</v>
      </c>
    </row>
    <row r="15" spans="1:15" x14ac:dyDescent="0.3">
      <c r="J15" s="9" t="s">
        <v>39</v>
      </c>
      <c r="K15" s="10">
        <f>GETPIVOTDATA("Unique ID",$A$5,"Position",$J15,"Course attended",K$14)/$L2</f>
        <v>0.14285714285714285</v>
      </c>
      <c r="L15" s="10">
        <f t="shared" ref="L15:N15" si="2">GETPIVOTDATA("Unique ID",$A$5,"Position",$J15,"Course attended",L$14)/$L2</f>
        <v>0.2857142857142857</v>
      </c>
      <c r="M15" s="10">
        <f t="shared" si="2"/>
        <v>0.14285714285714285</v>
      </c>
      <c r="N15" s="10">
        <f t="shared" si="2"/>
        <v>0</v>
      </c>
    </row>
    <row r="16" spans="1:15" x14ac:dyDescent="0.3">
      <c r="J16" s="9" t="s">
        <v>48</v>
      </c>
      <c r="K16" s="10">
        <f t="shared" ref="K16:N18" si="3">GETPIVOTDATA("Unique ID",$A$5,"Position",$J16,"Course attended",K$14)/$L3</f>
        <v>0</v>
      </c>
      <c r="L16" s="10">
        <f t="shared" si="3"/>
        <v>0</v>
      </c>
      <c r="M16" s="10">
        <f t="shared" si="3"/>
        <v>0.5</v>
      </c>
      <c r="N16" s="10">
        <f t="shared" si="3"/>
        <v>0.16666666666666666</v>
      </c>
    </row>
    <row r="17" spans="10:14" x14ac:dyDescent="0.3">
      <c r="J17" s="9" t="s">
        <v>37</v>
      </c>
      <c r="K17" s="10">
        <f t="shared" si="3"/>
        <v>0.125</v>
      </c>
      <c r="L17" s="10">
        <f t="shared" si="3"/>
        <v>0.25</v>
      </c>
      <c r="M17" s="10">
        <f t="shared" si="3"/>
        <v>0</v>
      </c>
      <c r="N17" s="10">
        <f t="shared" si="3"/>
        <v>0.25</v>
      </c>
    </row>
    <row r="18" spans="10:14" x14ac:dyDescent="0.3">
      <c r="J18" s="9" t="s">
        <v>62</v>
      </c>
      <c r="K18" s="10">
        <f t="shared" si="3"/>
        <v>1</v>
      </c>
      <c r="L18" s="10">
        <f t="shared" si="3"/>
        <v>0</v>
      </c>
      <c r="M18" s="10">
        <f t="shared" si="3"/>
        <v>0</v>
      </c>
      <c r="N18" s="10">
        <f t="shared" si="3"/>
        <v>0</v>
      </c>
    </row>
  </sheetData>
  <hyperlinks>
    <hyperlink ref="F1" r:id="rId2"/>
  </hyperlinks>
  <pageMargins left="0.7" right="0.7" top="0.75" bottom="0.75" header="0.3" footer="0.3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8" sqref="E8"/>
    </sheetView>
  </sheetViews>
  <sheetFormatPr defaultRowHeight="14.4" x14ac:dyDescent="0.3"/>
  <cols>
    <col min="1" max="1" width="18.5546875" bestFit="1" customWidth="1"/>
    <col min="2" max="2" width="15.5546875" bestFit="1" customWidth="1"/>
    <col min="3" max="3" width="12.5546875" customWidth="1"/>
    <col min="4" max="4" width="11.44140625" customWidth="1"/>
    <col min="5" max="5" width="8.44140625" customWidth="1"/>
    <col min="6" max="6" width="10.77734375" bestFit="1" customWidth="1"/>
  </cols>
  <sheetData>
    <row r="1" spans="1:6" x14ac:dyDescent="0.3">
      <c r="A1" s="8" t="s">
        <v>5</v>
      </c>
      <c r="B1" t="s">
        <v>60</v>
      </c>
    </row>
    <row r="2" spans="1:6" x14ac:dyDescent="0.3">
      <c r="A2" s="8" t="s">
        <v>2</v>
      </c>
      <c r="B2" t="s">
        <v>60</v>
      </c>
    </row>
    <row r="3" spans="1:6" x14ac:dyDescent="0.3">
      <c r="A3" s="8" t="s">
        <v>52</v>
      </c>
      <c r="B3" t="s">
        <v>61</v>
      </c>
    </row>
    <row r="5" spans="1:6" x14ac:dyDescent="0.3">
      <c r="A5" s="8" t="s">
        <v>56</v>
      </c>
      <c r="B5" s="8" t="s">
        <v>57</v>
      </c>
    </row>
    <row r="6" spans="1:6" x14ac:dyDescent="0.3">
      <c r="A6" s="8" t="s">
        <v>59</v>
      </c>
      <c r="B6" t="s">
        <v>42</v>
      </c>
      <c r="C6" t="s">
        <v>41</v>
      </c>
      <c r="D6" t="s">
        <v>40</v>
      </c>
      <c r="E6" t="s">
        <v>43</v>
      </c>
      <c r="F6" t="s">
        <v>58</v>
      </c>
    </row>
    <row r="7" spans="1:6" x14ac:dyDescent="0.3">
      <c r="A7" s="9" t="s">
        <v>39</v>
      </c>
      <c r="B7" s="6">
        <v>1</v>
      </c>
      <c r="C7" s="6">
        <v>2</v>
      </c>
      <c r="D7" s="6">
        <v>1</v>
      </c>
      <c r="E7" s="6"/>
      <c r="F7" s="6">
        <v>4</v>
      </c>
    </row>
    <row r="8" spans="1:6" x14ac:dyDescent="0.3">
      <c r="A8" s="9" t="s">
        <v>48</v>
      </c>
      <c r="B8" s="6"/>
      <c r="C8" s="6"/>
      <c r="D8" s="6">
        <v>3</v>
      </c>
      <c r="E8" s="6">
        <v>1</v>
      </c>
      <c r="F8" s="6">
        <v>4</v>
      </c>
    </row>
    <row r="9" spans="1:6" x14ac:dyDescent="0.3">
      <c r="A9" s="9" t="s">
        <v>37</v>
      </c>
      <c r="B9" s="6">
        <v>1</v>
      </c>
      <c r="C9" s="6">
        <v>2</v>
      </c>
      <c r="D9" s="6"/>
      <c r="E9" s="6">
        <v>2</v>
      </c>
      <c r="F9" s="6">
        <v>5</v>
      </c>
    </row>
    <row r="10" spans="1:6" x14ac:dyDescent="0.3">
      <c r="A10" s="9" t="s">
        <v>62</v>
      </c>
      <c r="B10" s="6">
        <v>1</v>
      </c>
      <c r="C10" s="6"/>
      <c r="D10" s="6"/>
      <c r="E10" s="6"/>
      <c r="F10" s="6">
        <v>1</v>
      </c>
    </row>
    <row r="11" spans="1:6" x14ac:dyDescent="0.3">
      <c r="A11" s="9" t="s">
        <v>58</v>
      </c>
      <c r="B11" s="6">
        <v>3</v>
      </c>
      <c r="C11" s="6">
        <v>4</v>
      </c>
      <c r="D11" s="6">
        <v>4</v>
      </c>
      <c r="E11" s="6">
        <v>3</v>
      </c>
      <c r="F11" s="6">
        <v>14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"/>
  <sheetViews>
    <sheetView topLeftCell="C1" workbookViewId="0">
      <selection activeCell="O1" sqref="O1"/>
    </sheetView>
  </sheetViews>
  <sheetFormatPr defaultRowHeight="14.4" x14ac:dyDescent="0.3"/>
  <cols>
    <col min="1" max="1" width="21.21875" customWidth="1"/>
    <col min="2" max="2" width="17" customWidth="1"/>
    <col min="3" max="4" width="16.44140625" customWidth="1"/>
    <col min="5" max="5" width="16.88671875" customWidth="1"/>
    <col min="6" max="6" width="17.6640625" customWidth="1"/>
    <col min="7" max="7" width="17.44140625" customWidth="1"/>
    <col min="8" max="8" width="25.6640625" customWidth="1"/>
    <col min="9" max="9" width="11.21875" customWidth="1"/>
    <col min="12" max="12" width="14.21875" customWidth="1"/>
    <col min="13" max="13" width="10.5546875" bestFit="1" customWidth="1"/>
    <col min="15" max="15" width="21.6640625" customWidth="1"/>
  </cols>
  <sheetData>
    <row r="1" spans="1:15" x14ac:dyDescent="0.3">
      <c r="E1" s="1" t="s">
        <v>47</v>
      </c>
      <c r="J1" t="s">
        <v>54</v>
      </c>
      <c r="K1" s="3">
        <v>720</v>
      </c>
      <c r="L1" t="s">
        <v>55</v>
      </c>
      <c r="M1" s="5">
        <f ca="1">TODAY()</f>
        <v>43000</v>
      </c>
      <c r="N1" t="s">
        <v>66</v>
      </c>
      <c r="O1" t="s">
        <v>42</v>
      </c>
    </row>
    <row r="3" spans="1:15" x14ac:dyDescent="0.3">
      <c r="A3" s="2" t="s">
        <v>0</v>
      </c>
      <c r="B3" s="2" t="s">
        <v>4</v>
      </c>
      <c r="C3" s="2" t="s">
        <v>1</v>
      </c>
      <c r="D3" s="2" t="s">
        <v>2</v>
      </c>
      <c r="E3" s="2" t="s">
        <v>5</v>
      </c>
      <c r="F3" s="2" t="s">
        <v>6</v>
      </c>
      <c r="G3" s="2" t="s">
        <v>7</v>
      </c>
      <c r="H3" s="2" t="s">
        <v>52</v>
      </c>
      <c r="I3" s="2" t="s">
        <v>53</v>
      </c>
    </row>
    <row r="4" spans="1:15" x14ac:dyDescent="0.3">
      <c r="A4" t="s">
        <v>8</v>
      </c>
      <c r="B4" t="str">
        <f>VLOOKUP($A4,Lists!$A$3:$E$2700,2,FALSE)</f>
        <v>female</v>
      </c>
      <c r="C4" t="str">
        <f>VLOOKUP($A4,Lists!$A$3:$E$2700,3,FALSE)</f>
        <v>Dwarf</v>
      </c>
      <c r="D4" t="str">
        <f>VLOOKUP($A4,Lists!$A$3:$E$2700,4,FALSE)</f>
        <v>Full time</v>
      </c>
      <c r="E4" t="str">
        <f>VLOOKUP($A4,Lists!$A$3:$E$2700,5,FALSE)</f>
        <v>Rohan</v>
      </c>
      <c r="F4" t="s">
        <v>40</v>
      </c>
      <c r="G4" s="4">
        <v>41640</v>
      </c>
      <c r="H4" t="str">
        <f ca="1">IF(($M$1-Table11[[#This Row],[Date of course]])&lt;=$K$1,"Yes","No")</f>
        <v>No</v>
      </c>
      <c r="I4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5" spans="1:15" x14ac:dyDescent="0.3">
      <c r="A5" t="s">
        <v>10</v>
      </c>
      <c r="B5" t="str">
        <f>VLOOKUP($A5,Lists!$A$3:$E$2700,2,FALSE)</f>
        <v>male</v>
      </c>
      <c r="C5" t="str">
        <f>VLOOKUP($A5,Lists!$A$3:$E$2700,3,FALSE)</f>
        <v>Hobbit</v>
      </c>
      <c r="D5" t="str">
        <f>VLOOKUP($A5,Lists!$A$3:$E$2700,4,FALSE)</f>
        <v>Contractor</v>
      </c>
      <c r="E5" t="str">
        <f>VLOOKUP($A5,Lists!$A$3:$E$2700,5,FALSE)</f>
        <v>The Shire</v>
      </c>
      <c r="F5" t="s">
        <v>41</v>
      </c>
      <c r="G5" s="4">
        <v>41345</v>
      </c>
      <c r="H5" t="str">
        <f ca="1">IF(($M$1-Table11[[#This Row],[Date of course]])&lt;=$K$1,"Yes","No")</f>
        <v>No</v>
      </c>
      <c r="I5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6" spans="1:15" x14ac:dyDescent="0.3">
      <c r="A6" t="s">
        <v>11</v>
      </c>
      <c r="B6" t="str">
        <f>VLOOKUP($A6,Lists!$A$3:$E$2700,2,FALSE)</f>
        <v>male</v>
      </c>
      <c r="C6" t="str">
        <f>VLOOKUP($A6,Lists!$A$3:$E$2700,3,FALSE)</f>
        <v>Dwarf</v>
      </c>
      <c r="D6" t="str">
        <f>VLOOKUP($A6,Lists!$A$3:$E$2700,4,FALSE)</f>
        <v>Career Break</v>
      </c>
      <c r="E6" t="str">
        <f>VLOOKUP($A6,Lists!$A$3:$E$2700,5,FALSE)</f>
        <v>Rohan</v>
      </c>
      <c r="F6" t="s">
        <v>41</v>
      </c>
      <c r="G6" s="4">
        <v>41760</v>
      </c>
      <c r="H6" t="str">
        <f ca="1">IF(($M$1-Table11[[#This Row],[Date of course]])&lt;=$K$1,"Yes","No")</f>
        <v>No</v>
      </c>
      <c r="I6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7" spans="1:15" x14ac:dyDescent="0.3">
      <c r="A7" t="s">
        <v>12</v>
      </c>
      <c r="B7" t="str">
        <f>VLOOKUP($A7,Lists!$A$3:$E$2700,2,FALSE)</f>
        <v>female</v>
      </c>
      <c r="C7" t="str">
        <f>VLOOKUP($A7,Lists!$A$3:$E$2700,3,FALSE)</f>
        <v>Ent</v>
      </c>
      <c r="D7" t="str">
        <f>VLOOKUP($A7,Lists!$A$3:$E$2700,4,FALSE)</f>
        <v>Maternity Leave</v>
      </c>
      <c r="E7" t="str">
        <f>VLOOKUP($A7,Lists!$A$3:$E$2700,5,FALSE)</f>
        <v>Rohan</v>
      </c>
      <c r="F7" t="s">
        <v>41</v>
      </c>
      <c r="G7" s="4">
        <v>41406</v>
      </c>
      <c r="H7" t="str">
        <f ca="1">IF(($M$1-Table11[[#This Row],[Date of course]])&lt;=$K$1,"Yes","No")</f>
        <v>No</v>
      </c>
      <c r="I7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8" spans="1:15" x14ac:dyDescent="0.3">
      <c r="A8" t="s">
        <v>10</v>
      </c>
      <c r="B8" t="str">
        <f>VLOOKUP($A8,Lists!$A$3:$E$2700,2,FALSE)</f>
        <v>male</v>
      </c>
      <c r="C8" t="str">
        <f>VLOOKUP($A8,Lists!$A$3:$E$2700,3,FALSE)</f>
        <v>Hobbit</v>
      </c>
      <c r="D8" t="str">
        <f>VLOOKUP($A8,Lists!$A$3:$E$2700,4,FALSE)</f>
        <v>Contractor</v>
      </c>
      <c r="E8" t="str">
        <f>VLOOKUP($A8,Lists!$A$3:$E$2700,5,FALSE)</f>
        <v>The Shire</v>
      </c>
      <c r="F8" t="s">
        <v>42</v>
      </c>
      <c r="G8" s="4">
        <v>41418</v>
      </c>
      <c r="H8" t="str">
        <f ca="1">IF(($M$1-Table11[[#This Row],[Date of course]])&lt;=$K$1,"Yes","No")</f>
        <v>No</v>
      </c>
      <c r="I8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9" spans="1:15" x14ac:dyDescent="0.3">
      <c r="A9" t="s">
        <v>10</v>
      </c>
      <c r="B9" t="str">
        <f>VLOOKUP($A9,Lists!$A$3:$E$2700,2,FALSE)</f>
        <v>male</v>
      </c>
      <c r="C9" t="str">
        <f>VLOOKUP($A9,Lists!$A$3:$E$2700,3,FALSE)</f>
        <v>Hobbit</v>
      </c>
      <c r="D9" t="str">
        <f>VLOOKUP($A9,Lists!$A$3:$E$2700,4,FALSE)</f>
        <v>Contractor</v>
      </c>
      <c r="E9" t="str">
        <f>VLOOKUP($A9,Lists!$A$3:$E$2700,5,FALSE)</f>
        <v>The Shire</v>
      </c>
      <c r="F9" t="s">
        <v>43</v>
      </c>
      <c r="G9" s="4">
        <v>41640</v>
      </c>
      <c r="H9" t="str">
        <f ca="1">IF(($M$1-Table11[[#This Row],[Date of course]])&lt;=$K$1,"Yes","No")</f>
        <v>No</v>
      </c>
      <c r="I9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10" spans="1:15" x14ac:dyDescent="0.3">
      <c r="A10" t="s">
        <v>15</v>
      </c>
      <c r="B10" t="str">
        <f>VLOOKUP($A10,Lists!$A$3:$E$2700,2,FALSE)</f>
        <v>male</v>
      </c>
      <c r="C10" t="str">
        <f>VLOOKUP($A10,Lists!$A$3:$E$2700,3,FALSE)</f>
        <v>Dwarf</v>
      </c>
      <c r="D10" t="str">
        <f>VLOOKUP($A10,Lists!$A$3:$E$2700,4,FALSE)</f>
        <v>Full time</v>
      </c>
      <c r="E10" t="str">
        <f>VLOOKUP($A10,Lists!$A$3:$E$2700,5,FALSE)</f>
        <v>Gondor</v>
      </c>
      <c r="F10" t="s">
        <v>43</v>
      </c>
      <c r="G10" s="4">
        <v>41345</v>
      </c>
      <c r="H10" t="str">
        <f ca="1">IF(($M$1-Table11[[#This Row],[Date of course]])&lt;=$K$1,"Yes","No")</f>
        <v>No</v>
      </c>
      <c r="I10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11" spans="1:15" x14ac:dyDescent="0.3">
      <c r="A11" t="s">
        <v>13</v>
      </c>
      <c r="B11" t="str">
        <f>VLOOKUP($A11,Lists!$A$3:$E$2700,2,FALSE)</f>
        <v>female</v>
      </c>
      <c r="C11" t="str">
        <f>VLOOKUP($A11,Lists!$A$3:$E$2700,3,FALSE)</f>
        <v>Hobbit</v>
      </c>
      <c r="D11" t="str">
        <f>VLOOKUP($A11,Lists!$A$3:$E$2700,4,FALSE)</f>
        <v>Maternity Leave</v>
      </c>
      <c r="E11" t="str">
        <f>VLOOKUP($A11,Lists!$A$3:$E$2700,5,FALSE)</f>
        <v>Gondor</v>
      </c>
      <c r="F11" t="s">
        <v>41</v>
      </c>
      <c r="G11" s="4">
        <v>41760</v>
      </c>
      <c r="H11" t="str">
        <f ca="1">IF(($M$1-Table11[[#This Row],[Date of course]])&lt;=$K$1,"Yes","No")</f>
        <v>No</v>
      </c>
      <c r="I11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12" spans="1:15" x14ac:dyDescent="0.3">
      <c r="A12" t="s">
        <v>10</v>
      </c>
      <c r="B12" t="str">
        <f>VLOOKUP($A12,Lists!$A$3:$E$2700,2,FALSE)</f>
        <v>male</v>
      </c>
      <c r="C12" t="str">
        <f>VLOOKUP($A12,Lists!$A$3:$E$2700,3,FALSE)</f>
        <v>Hobbit</v>
      </c>
      <c r="D12" t="str">
        <f>VLOOKUP($A12,Lists!$A$3:$E$2700,4,FALSE)</f>
        <v>Contractor</v>
      </c>
      <c r="E12" t="str">
        <f>VLOOKUP($A12,Lists!$A$3:$E$2700,5,FALSE)</f>
        <v>The Shire</v>
      </c>
      <c r="F12" t="s">
        <v>43</v>
      </c>
      <c r="G12" s="4">
        <v>41406</v>
      </c>
      <c r="H12" t="str">
        <f ca="1">IF(($M$1-Table11[[#This Row],[Date of course]])&lt;=$K$1,"Yes","No")</f>
        <v>No</v>
      </c>
      <c r="I12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13" spans="1:15" x14ac:dyDescent="0.3">
      <c r="A13" t="s">
        <v>10</v>
      </c>
      <c r="B13" t="str">
        <f>VLOOKUP($A13,Lists!$A$3:$E$2700,2,FALSE)</f>
        <v>male</v>
      </c>
      <c r="C13" t="str">
        <f>VLOOKUP($A13,Lists!$A$3:$E$2700,3,FALSE)</f>
        <v>Hobbit</v>
      </c>
      <c r="D13" t="str">
        <f>VLOOKUP($A13,Lists!$A$3:$E$2700,4,FALSE)</f>
        <v>Contractor</v>
      </c>
      <c r="E13" t="str">
        <f>VLOOKUP($A13,Lists!$A$3:$E$2700,5,FALSE)</f>
        <v>The Shire</v>
      </c>
      <c r="F13" t="s">
        <v>42</v>
      </c>
      <c r="G13" s="4">
        <v>41418</v>
      </c>
      <c r="H13" t="str">
        <f ca="1">IF(($M$1-Table11[[#This Row],[Date of course]])&lt;=$K$1,"Yes","No")</f>
        <v>No</v>
      </c>
      <c r="I13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14" spans="1:15" x14ac:dyDescent="0.3">
      <c r="A14" t="s">
        <v>21</v>
      </c>
      <c r="B14" t="str">
        <f>VLOOKUP($A14,Lists!$A$3:$E$2700,2,FALSE)</f>
        <v>female</v>
      </c>
      <c r="C14" t="str">
        <f>VLOOKUP($A14,Lists!$A$3:$E$2700,3,FALSE)</f>
        <v>Hobbit</v>
      </c>
      <c r="D14" t="str">
        <f>VLOOKUP($A14,Lists!$A$3:$E$2700,4,FALSE)</f>
        <v>Full time</v>
      </c>
      <c r="E14" t="str">
        <f>VLOOKUP($A14,Lists!$A$3:$E$2700,5,FALSE)</f>
        <v>The Shire</v>
      </c>
      <c r="F14" t="s">
        <v>41</v>
      </c>
      <c r="G14" s="4">
        <v>41640</v>
      </c>
      <c r="H14" t="str">
        <f ca="1">IF(($M$1-Table11[[#This Row],[Date of course]])&lt;=$K$1,"Yes","No")</f>
        <v>No</v>
      </c>
      <c r="I14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15" spans="1:15" x14ac:dyDescent="0.3">
      <c r="A15" t="s">
        <v>30</v>
      </c>
      <c r="B15" t="str">
        <f>VLOOKUP($A15,Lists!$A$3:$E$2700,2,FALSE)</f>
        <v>male</v>
      </c>
      <c r="C15" t="str">
        <f>VLOOKUP($A15,Lists!$A$3:$E$2700,3,FALSE)</f>
        <v>Dwarf</v>
      </c>
      <c r="D15" t="str">
        <f>VLOOKUP($A15,Lists!$A$3:$E$2700,4,FALSE)</f>
        <v>Part Time</v>
      </c>
      <c r="E15" t="str">
        <f>VLOOKUP($A15,Lists!$A$3:$E$2700,5,FALSE)</f>
        <v>Gondor</v>
      </c>
      <c r="F15" t="s">
        <v>40</v>
      </c>
      <c r="G15" s="4">
        <v>41345</v>
      </c>
      <c r="H15" t="str">
        <f ca="1">IF(($M$1-Table11[[#This Row],[Date of course]])&lt;=$K$1,"Yes","No")</f>
        <v>No</v>
      </c>
      <c r="I15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16" spans="1:15" x14ac:dyDescent="0.3">
      <c r="A16" t="s">
        <v>27</v>
      </c>
      <c r="B16" t="str">
        <f>VLOOKUP($A16,Lists!$A$3:$E$2700,2,FALSE)</f>
        <v>male</v>
      </c>
      <c r="C16" t="str">
        <f>VLOOKUP($A16,Lists!$A$3:$E$2700,3,FALSE)</f>
        <v>Ent</v>
      </c>
      <c r="D16" t="str">
        <f>VLOOKUP($A16,Lists!$A$3:$E$2700,4,FALSE)</f>
        <v>Full time</v>
      </c>
      <c r="E16" t="str">
        <f>VLOOKUP($A16,Lists!$A$3:$E$2700,5,FALSE)</f>
        <v>The Shire</v>
      </c>
      <c r="F16" t="s">
        <v>43</v>
      </c>
      <c r="G16" s="4">
        <v>41760</v>
      </c>
      <c r="H16" t="str">
        <f ca="1">IF(($M$1-Table11[[#This Row],[Date of course]])&lt;=$K$1,"Yes","No")</f>
        <v>No</v>
      </c>
      <c r="I16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17" spans="1:9" x14ac:dyDescent="0.3">
      <c r="A17" t="s">
        <v>28</v>
      </c>
      <c r="B17" t="str">
        <f>VLOOKUP($A17,Lists!$A$3:$E$2700,2,FALSE)</f>
        <v>male</v>
      </c>
      <c r="C17" t="str">
        <f>VLOOKUP($A17,Lists!$A$3:$E$2700,3,FALSE)</f>
        <v>Elf</v>
      </c>
      <c r="D17" t="str">
        <f>VLOOKUP($A17,Lists!$A$3:$E$2700,4,FALSE)</f>
        <v>Part Time</v>
      </c>
      <c r="E17" t="str">
        <f>VLOOKUP($A17,Lists!$A$3:$E$2700,5,FALSE)</f>
        <v>Rohan</v>
      </c>
      <c r="F17" t="s">
        <v>41</v>
      </c>
      <c r="G17" s="4">
        <v>41406</v>
      </c>
      <c r="H17" t="str">
        <f ca="1">IF(($M$1-Table11[[#This Row],[Date of course]])&lt;=$K$1,"Yes","No")</f>
        <v>No</v>
      </c>
      <c r="I17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18" spans="1:9" x14ac:dyDescent="0.3">
      <c r="A18" t="s">
        <v>31</v>
      </c>
      <c r="B18" t="str">
        <f>VLOOKUP($A18,Lists!$A$3:$E$2700,2,FALSE)</f>
        <v>female</v>
      </c>
      <c r="C18" t="str">
        <f>VLOOKUP($A18,Lists!$A$3:$E$2700,3,FALSE)</f>
        <v>Hobbit</v>
      </c>
      <c r="D18" t="str">
        <f>VLOOKUP($A18,Lists!$A$3:$E$2700,4,FALSE)</f>
        <v>Maternity Leave</v>
      </c>
      <c r="E18" t="str">
        <f>VLOOKUP($A18,Lists!$A$3:$E$2700,5,FALSE)</f>
        <v>The Shire</v>
      </c>
      <c r="F18" t="s">
        <v>42</v>
      </c>
      <c r="G18" s="4">
        <v>41418</v>
      </c>
      <c r="H18" t="str">
        <f ca="1">IF(($M$1-Table11[[#This Row],[Date of course]])&lt;=$K$1,"Yes","No")</f>
        <v>No</v>
      </c>
      <c r="I18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19" spans="1:9" x14ac:dyDescent="0.3">
      <c r="A19" t="s">
        <v>24</v>
      </c>
      <c r="B19" t="str">
        <f>VLOOKUP($A19,Lists!$A$3:$E$2700,2,FALSE)</f>
        <v>female</v>
      </c>
      <c r="C19" t="str">
        <f>VLOOKUP($A19,Lists!$A$3:$E$2700,3,FALSE)</f>
        <v>Dwarf</v>
      </c>
      <c r="D19" t="str">
        <f>VLOOKUP($A19,Lists!$A$3:$E$2700,4,FALSE)</f>
        <v>Full time</v>
      </c>
      <c r="E19" t="str">
        <f>VLOOKUP($A19,Lists!$A$3:$E$2700,5,FALSE)</f>
        <v>Rohan</v>
      </c>
      <c r="F19" t="s">
        <v>41</v>
      </c>
      <c r="G19" s="4">
        <v>41640</v>
      </c>
      <c r="H19" t="str">
        <f ca="1">IF(($M$1-Table11[[#This Row],[Date of course]])&lt;=$K$1,"Yes","No")</f>
        <v>No</v>
      </c>
      <c r="I19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20" spans="1:9" x14ac:dyDescent="0.3">
      <c r="A20" t="s">
        <v>15</v>
      </c>
      <c r="B20" t="str">
        <f>VLOOKUP($A20,Lists!$A$3:$E$2700,2,FALSE)</f>
        <v>male</v>
      </c>
      <c r="C20" t="str">
        <f>VLOOKUP($A20,Lists!$A$3:$E$2700,3,FALSE)</f>
        <v>Dwarf</v>
      </c>
      <c r="D20" t="str">
        <f>VLOOKUP($A20,Lists!$A$3:$E$2700,4,FALSE)</f>
        <v>Full time</v>
      </c>
      <c r="E20" t="str">
        <f>VLOOKUP($A20,Lists!$A$3:$E$2700,5,FALSE)</f>
        <v>Gondor</v>
      </c>
      <c r="F20" t="s">
        <v>42</v>
      </c>
      <c r="G20" s="4">
        <v>41875</v>
      </c>
      <c r="H20" s="6" t="str">
        <f ca="1">IF(($M$1-Table11[[#This Row],[Date of course]])&lt;=$K$1,"Yes","No")</f>
        <v>No</v>
      </c>
      <c r="I20" s="6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21" spans="1:9" x14ac:dyDescent="0.3">
      <c r="A21" t="s">
        <v>30</v>
      </c>
      <c r="B21" t="str">
        <f>VLOOKUP($A21,Lists!$A$3:$E$2700,2,FALSE)</f>
        <v>male</v>
      </c>
      <c r="C21" t="str">
        <f>VLOOKUP($A21,Lists!$A$3:$E$2700,3,FALSE)</f>
        <v>Dwarf</v>
      </c>
      <c r="D21" t="str">
        <f>VLOOKUP($A21,Lists!$A$3:$E$2700,4,FALSE)</f>
        <v>Part Time</v>
      </c>
      <c r="E21" t="str">
        <f>VLOOKUP($A21,Lists!$A$3:$E$2700,5,FALSE)</f>
        <v>Gondor</v>
      </c>
      <c r="F21" t="s">
        <v>41</v>
      </c>
      <c r="G21" s="4">
        <v>41418</v>
      </c>
      <c r="H21" s="6" t="str">
        <f ca="1">IF(($M$1-Table11[[#This Row],[Date of course]])&lt;=$K$1,"Yes","No")</f>
        <v>No</v>
      </c>
      <c r="I21" s="6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22" spans="1:9" x14ac:dyDescent="0.3">
      <c r="A22" t="s">
        <v>13</v>
      </c>
      <c r="B22" t="str">
        <f>VLOOKUP($A22,Lists!$A$3:$E$2700,2,FALSE)</f>
        <v>female</v>
      </c>
      <c r="C22" t="str">
        <f>VLOOKUP($A22,Lists!$A$3:$E$2700,3,FALSE)</f>
        <v>Hobbit</v>
      </c>
      <c r="D22" t="str">
        <f>VLOOKUP($A22,Lists!$A$3:$E$2700,4,FALSE)</f>
        <v>Maternity Leave</v>
      </c>
      <c r="E22" t="str">
        <f>VLOOKUP($A22,Lists!$A$3:$E$2700,5,FALSE)</f>
        <v>Gondor</v>
      </c>
      <c r="F22" t="s">
        <v>42</v>
      </c>
      <c r="G22" s="4">
        <v>41640</v>
      </c>
      <c r="H22" s="6" t="str">
        <f ca="1">IF(($M$1-Table11[[#This Row],[Date of course]])&lt;=$K$1,"Yes","No")</f>
        <v>No</v>
      </c>
      <c r="I22" s="6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23" spans="1:9" x14ac:dyDescent="0.3">
      <c r="A23" t="s">
        <v>23</v>
      </c>
      <c r="B23" t="str">
        <f>VLOOKUP($A23,Lists!$A$3:$E$2700,2,FALSE)</f>
        <v>female</v>
      </c>
      <c r="C23" t="str">
        <f>VLOOKUP($A23,Lists!$A$3:$E$2700,3,FALSE)</f>
        <v>Hobbit</v>
      </c>
      <c r="D23" t="str">
        <f>VLOOKUP($A23,Lists!$A$3:$E$2700,4,FALSE)</f>
        <v>Contractor</v>
      </c>
      <c r="E23" t="str">
        <f>VLOOKUP($A23,Lists!$A$3:$E$2700,5,FALSE)</f>
        <v>Rohan</v>
      </c>
      <c r="F23" t="s">
        <v>43</v>
      </c>
      <c r="G23" s="4">
        <v>41875</v>
      </c>
      <c r="H23" s="6" t="str">
        <f ca="1">IF(($M$1-Table11[[#This Row],[Date of course]])&lt;=$K$1,"Yes","No")</f>
        <v>No</v>
      </c>
      <c r="I23" s="6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24" spans="1:9" x14ac:dyDescent="0.3">
      <c r="A24" t="s">
        <v>28</v>
      </c>
      <c r="B24" t="str">
        <f>VLOOKUP($A24,Lists!$A$3:$E$2700,2,FALSE)</f>
        <v>male</v>
      </c>
      <c r="C24" t="str">
        <f>VLOOKUP($A24,Lists!$A$3:$E$2700,3,FALSE)</f>
        <v>Elf</v>
      </c>
      <c r="D24" t="str">
        <f>VLOOKUP($A24,Lists!$A$3:$E$2700,4,FALSE)</f>
        <v>Part Time</v>
      </c>
      <c r="E24" t="str">
        <f>VLOOKUP($A24,Lists!$A$3:$E$2700,5,FALSE)</f>
        <v>Rohan</v>
      </c>
      <c r="F24" t="s">
        <v>41</v>
      </c>
      <c r="G24" s="4">
        <v>41418</v>
      </c>
      <c r="H24" s="6" t="str">
        <f ca="1">IF(($M$1-Table11[[#This Row],[Date of course]])&lt;=$K$1,"Yes","No")</f>
        <v>No</v>
      </c>
      <c r="I24" s="6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25" spans="1:9" x14ac:dyDescent="0.3">
      <c r="A25" t="s">
        <v>26</v>
      </c>
      <c r="B25" t="str">
        <f>VLOOKUP($A25,Lists!$A$3:$E$2700,2,FALSE)</f>
        <v>male</v>
      </c>
      <c r="C25" t="str">
        <f>VLOOKUP($A25,Lists!$A$3:$E$2700,3,FALSE)</f>
        <v>Ent</v>
      </c>
      <c r="D25" t="str">
        <f>VLOOKUP($A25,Lists!$A$3:$E$2700,4,FALSE)</f>
        <v>Full time</v>
      </c>
      <c r="E25" t="str">
        <f>VLOOKUP($A25,Lists!$A$3:$E$2700,5,FALSE)</f>
        <v>The Shire</v>
      </c>
      <c r="F25" t="s">
        <v>40</v>
      </c>
      <c r="G25" s="4">
        <v>41640</v>
      </c>
      <c r="H25" s="6" t="str">
        <f ca="1">IF(($M$1-Table11[[#This Row],[Date of course]])&lt;=$K$1,"Yes","No")</f>
        <v>No</v>
      </c>
      <c r="I25" s="6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26" spans="1:9" x14ac:dyDescent="0.3">
      <c r="A26" t="s">
        <v>27</v>
      </c>
      <c r="B26" t="str">
        <f>VLOOKUP($A26,Lists!$A$3:$E$2700,2,FALSE)</f>
        <v>male</v>
      </c>
      <c r="C26" t="str">
        <f>VLOOKUP($A26,Lists!$A$3:$E$2700,3,FALSE)</f>
        <v>Ent</v>
      </c>
      <c r="D26" t="str">
        <f>VLOOKUP($A26,Lists!$A$3:$E$2700,4,FALSE)</f>
        <v>Full time</v>
      </c>
      <c r="E26" t="str">
        <f>VLOOKUP($A26,Lists!$A$3:$E$2700,5,FALSE)</f>
        <v>The Shire</v>
      </c>
      <c r="F26" t="s">
        <v>40</v>
      </c>
      <c r="G26" s="4">
        <v>42217</v>
      </c>
      <c r="H26" s="6" t="str">
        <f ca="1">IF(($M$1-Table11[[#This Row],[Date of course]])&lt;=$K$1,"Yes","No")</f>
        <v>No</v>
      </c>
      <c r="I26" s="6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27" spans="1:9" x14ac:dyDescent="0.3">
      <c r="A27" t="s">
        <v>16</v>
      </c>
      <c r="B27" t="str">
        <f>VLOOKUP($A27,Lists!$A$3:$E$2700,2,FALSE)</f>
        <v>male</v>
      </c>
      <c r="C27" t="str">
        <f>VLOOKUP($A27,Lists!$A$3:$E$2700,3,FALSE)</f>
        <v>Ent</v>
      </c>
      <c r="D27" t="str">
        <f>VLOOKUP($A27,Lists!$A$3:$E$2700,4,FALSE)</f>
        <v>Career Break</v>
      </c>
      <c r="E27" t="str">
        <f>VLOOKUP($A27,Lists!$A$3:$E$2700,5,FALSE)</f>
        <v>Gondor</v>
      </c>
      <c r="F27" t="s">
        <v>40</v>
      </c>
      <c r="G27" s="4">
        <v>42218</v>
      </c>
      <c r="H27" s="6" t="str">
        <f ca="1">IF(($M$1-Table11[[#This Row],[Date of course]])&lt;=$K$1,"Yes","No")</f>
        <v>No</v>
      </c>
      <c r="I27" s="6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28" spans="1:9" x14ac:dyDescent="0.3">
      <c r="A28" t="s">
        <v>63</v>
      </c>
      <c r="B28" t="str">
        <f>VLOOKUP($A28,Lists!$A$3:$E$2700,2,FALSE)</f>
        <v>male</v>
      </c>
      <c r="C28" t="str">
        <f>VLOOKUP($A28,Lists!$A$3:$E$2700,3,FALSE)</f>
        <v>Orc</v>
      </c>
      <c r="D28" t="str">
        <f>VLOOKUP($A28,Lists!$A$3:$E$2700,4,FALSE)</f>
        <v>Full time</v>
      </c>
      <c r="E28" t="str">
        <f>VLOOKUP($A28,Lists!$A$3:$E$2700,5,FALSE)</f>
        <v>Gondor</v>
      </c>
      <c r="F28" t="s">
        <v>42</v>
      </c>
      <c r="G28" s="4">
        <v>42219</v>
      </c>
      <c r="H28" s="6" t="str">
        <f ca="1">IF(($M$1-Table11[[#This Row],[Date of course]])&lt;=$K$1,"Yes","No")</f>
        <v>No</v>
      </c>
      <c r="I28" s="6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0</v>
      </c>
    </row>
    <row r="29" spans="1:9" x14ac:dyDescent="0.3">
      <c r="A29" t="s">
        <v>10</v>
      </c>
      <c r="B29" t="str">
        <f>VLOOKUP($A29,Lists!$A$3:$E$2700,2,FALSE)</f>
        <v>male</v>
      </c>
      <c r="C29" t="str">
        <f>VLOOKUP($A29,Lists!$A$3:$E$2700,3,FALSE)</f>
        <v>Hobbit</v>
      </c>
      <c r="D29" t="str">
        <f>VLOOKUP($A29,Lists!$A$3:$E$2700,4,FALSE)</f>
        <v>Contractor</v>
      </c>
      <c r="E29" t="str">
        <f>VLOOKUP($A29,Lists!$A$3:$E$2700,5,FALSE)</f>
        <v>The Shire</v>
      </c>
      <c r="F29" t="s">
        <v>42</v>
      </c>
      <c r="G29" s="4">
        <v>42767</v>
      </c>
      <c r="H29" s="6" t="str">
        <f ca="1">IF(($M$1-Table11[[#This Row],[Date of course]])&lt;=$K$1,"Yes","No")</f>
        <v>Yes</v>
      </c>
      <c r="I29" s="6">
        <f ca="1">IF(MAX(INDEX((Table11[Name]=Table11[[#This Row],[Name]])*(Table11[Course attended]=Table11[[#This Row],[Course attended]])*(Table11[Position]=Table11[[#This Row],[Position]])*(Table11[[#This Row],[Certification current?]]="Yes")*Table11[Date of course],,))=Table11[[#This Row],[Date of course]],1,0)</f>
        <v>1</v>
      </c>
    </row>
  </sheetData>
  <conditionalFormatting sqref="A4:I29">
    <cfRule type="expression" dxfId="14" priority="1">
      <formula>AND($F4=$O$1,($M$1-$G4)&gt;=$K$1)</formula>
    </cfRule>
  </conditionalFormatting>
  <dataValidations count="2">
    <dataValidation type="list" allowBlank="1" showInputMessage="1" showErrorMessage="1" prompt="Select name from the list. If name not on list, update in the Lists sheet" sqref="A4:A43">
      <formula1>Employees</formula1>
    </dataValidation>
    <dataValidation type="list" allowBlank="1" showInputMessage="1" showErrorMessage="1" sqref="F4:F29 O1">
      <formula1>Courses</formula1>
    </dataValidation>
  </dataValidations>
  <hyperlinks>
    <hyperlink ref="E1" r:id="rId1"/>
  </hyperlinks>
  <pageMargins left="0.7" right="0.7" top="0.75" bottom="0.75" header="0.3" footer="0.3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K4" sqref="K4:K7"/>
    </sheetView>
  </sheetViews>
  <sheetFormatPr defaultRowHeight="14.4" x14ac:dyDescent="0.3"/>
  <cols>
    <col min="1" max="2" width="22.88671875" customWidth="1"/>
    <col min="3" max="3" width="21.77734375" customWidth="1"/>
    <col min="4" max="4" width="17" customWidth="1"/>
    <col min="5" max="5" width="17.109375" customWidth="1"/>
    <col min="8" max="8" width="14.6640625" customWidth="1"/>
    <col min="9" max="9" width="17.6640625" customWidth="1"/>
    <col min="10" max="10" width="21.44140625" customWidth="1"/>
    <col min="11" max="11" width="17.77734375" customWidth="1"/>
    <col min="12" max="12" width="13.77734375" customWidth="1"/>
    <col min="14" max="14" width="14.21875" customWidth="1"/>
  </cols>
  <sheetData>
    <row r="1" spans="1:12" x14ac:dyDescent="0.3">
      <c r="F1" s="1" t="s">
        <v>47</v>
      </c>
    </row>
    <row r="3" spans="1:12" x14ac:dyDescent="0.3">
      <c r="A3" t="s">
        <v>0</v>
      </c>
      <c r="B3" s="2" t="s">
        <v>4</v>
      </c>
      <c r="C3" s="2" t="s">
        <v>1</v>
      </c>
      <c r="D3" s="2" t="s">
        <v>2</v>
      </c>
      <c r="E3" s="2" t="s">
        <v>3</v>
      </c>
      <c r="I3" t="s">
        <v>1</v>
      </c>
      <c r="J3" t="s">
        <v>2</v>
      </c>
      <c r="L3" t="s">
        <v>3</v>
      </c>
    </row>
    <row r="4" spans="1:12" x14ac:dyDescent="0.3">
      <c r="A4" t="s">
        <v>8</v>
      </c>
      <c r="B4" t="s">
        <v>50</v>
      </c>
      <c r="C4" t="s">
        <v>39</v>
      </c>
      <c r="D4" t="s">
        <v>32</v>
      </c>
      <c r="E4" t="s">
        <v>44</v>
      </c>
      <c r="I4" t="s">
        <v>39</v>
      </c>
      <c r="J4" t="s">
        <v>32</v>
      </c>
      <c r="K4" t="s">
        <v>40</v>
      </c>
      <c r="L4" t="s">
        <v>44</v>
      </c>
    </row>
    <row r="5" spans="1:12" x14ac:dyDescent="0.3">
      <c r="A5" t="s">
        <v>9</v>
      </c>
      <c r="B5" t="s">
        <v>50</v>
      </c>
      <c r="C5" t="s">
        <v>38</v>
      </c>
      <c r="D5" t="s">
        <v>33</v>
      </c>
      <c r="E5" t="s">
        <v>44</v>
      </c>
      <c r="I5" t="s">
        <v>38</v>
      </c>
      <c r="J5" t="s">
        <v>33</v>
      </c>
      <c r="K5" t="s">
        <v>41</v>
      </c>
      <c r="L5" t="s">
        <v>45</v>
      </c>
    </row>
    <row r="6" spans="1:12" x14ac:dyDescent="0.3">
      <c r="A6" t="s">
        <v>10</v>
      </c>
      <c r="B6" t="s">
        <v>51</v>
      </c>
      <c r="C6" t="s">
        <v>37</v>
      </c>
      <c r="D6" t="s">
        <v>34</v>
      </c>
      <c r="E6" t="s">
        <v>46</v>
      </c>
      <c r="I6" t="s">
        <v>48</v>
      </c>
      <c r="J6" t="s">
        <v>34</v>
      </c>
      <c r="K6" t="s">
        <v>42</v>
      </c>
      <c r="L6" t="s">
        <v>46</v>
      </c>
    </row>
    <row r="7" spans="1:12" x14ac:dyDescent="0.3">
      <c r="A7" t="s">
        <v>11</v>
      </c>
      <c r="B7" t="s">
        <v>51</v>
      </c>
      <c r="C7" t="s">
        <v>39</v>
      </c>
      <c r="D7" t="s">
        <v>36</v>
      </c>
      <c r="E7" t="s">
        <v>44</v>
      </c>
      <c r="I7" t="s">
        <v>37</v>
      </c>
      <c r="J7" t="s">
        <v>35</v>
      </c>
      <c r="K7" t="s">
        <v>43</v>
      </c>
    </row>
    <row r="8" spans="1:12" x14ac:dyDescent="0.3">
      <c r="A8" t="s">
        <v>12</v>
      </c>
      <c r="B8" t="s">
        <v>50</v>
      </c>
      <c r="C8" t="s">
        <v>48</v>
      </c>
      <c r="D8" t="s">
        <v>35</v>
      </c>
      <c r="E8" t="s">
        <v>44</v>
      </c>
      <c r="I8" t="s">
        <v>62</v>
      </c>
      <c r="J8" t="s">
        <v>36</v>
      </c>
    </row>
    <row r="9" spans="1:12" x14ac:dyDescent="0.3">
      <c r="A9" t="s">
        <v>13</v>
      </c>
      <c r="B9" t="s">
        <v>50</v>
      </c>
      <c r="C9" t="s">
        <v>37</v>
      </c>
      <c r="D9" t="s">
        <v>35</v>
      </c>
      <c r="E9" t="s">
        <v>45</v>
      </c>
    </row>
    <row r="10" spans="1:12" x14ac:dyDescent="0.3">
      <c r="A10" t="s">
        <v>14</v>
      </c>
      <c r="B10" t="s">
        <v>51</v>
      </c>
      <c r="C10" t="s">
        <v>39</v>
      </c>
      <c r="D10" t="s">
        <v>33</v>
      </c>
      <c r="E10" t="s">
        <v>46</v>
      </c>
    </row>
    <row r="11" spans="1:12" x14ac:dyDescent="0.3">
      <c r="A11" t="s">
        <v>15</v>
      </c>
      <c r="B11" t="s">
        <v>51</v>
      </c>
      <c r="C11" t="s">
        <v>39</v>
      </c>
      <c r="D11" t="s">
        <v>32</v>
      </c>
      <c r="E11" t="s">
        <v>45</v>
      </c>
    </row>
    <row r="12" spans="1:12" x14ac:dyDescent="0.3">
      <c r="A12" t="s">
        <v>16</v>
      </c>
      <c r="B12" t="s">
        <v>51</v>
      </c>
      <c r="C12" t="s">
        <v>48</v>
      </c>
      <c r="D12" t="s">
        <v>36</v>
      </c>
      <c r="E12" t="s">
        <v>45</v>
      </c>
    </row>
    <row r="13" spans="1:12" x14ac:dyDescent="0.3">
      <c r="A13" t="s">
        <v>17</v>
      </c>
      <c r="B13" t="s">
        <v>51</v>
      </c>
      <c r="C13" t="s">
        <v>37</v>
      </c>
      <c r="D13" t="s">
        <v>33</v>
      </c>
      <c r="E13" t="s">
        <v>45</v>
      </c>
    </row>
    <row r="14" spans="1:12" x14ac:dyDescent="0.3">
      <c r="A14" t="s">
        <v>18</v>
      </c>
      <c r="B14" t="s">
        <v>50</v>
      </c>
      <c r="C14" t="s">
        <v>38</v>
      </c>
      <c r="D14" t="s">
        <v>33</v>
      </c>
      <c r="E14" t="s">
        <v>46</v>
      </c>
    </row>
    <row r="15" spans="1:12" x14ac:dyDescent="0.3">
      <c r="A15" t="s">
        <v>19</v>
      </c>
      <c r="B15" t="s">
        <v>51</v>
      </c>
      <c r="C15" t="s">
        <v>48</v>
      </c>
      <c r="D15" t="s">
        <v>32</v>
      </c>
      <c r="E15" t="s">
        <v>46</v>
      </c>
    </row>
    <row r="16" spans="1:12" x14ac:dyDescent="0.3">
      <c r="A16" t="s">
        <v>20</v>
      </c>
      <c r="B16" t="s">
        <v>51</v>
      </c>
      <c r="C16" t="s">
        <v>48</v>
      </c>
      <c r="D16" t="s">
        <v>32</v>
      </c>
      <c r="E16" t="s">
        <v>46</v>
      </c>
    </row>
    <row r="17" spans="1:5" x14ac:dyDescent="0.3">
      <c r="A17" t="s">
        <v>21</v>
      </c>
      <c r="B17" t="s">
        <v>50</v>
      </c>
      <c r="C17" t="s">
        <v>37</v>
      </c>
      <c r="D17" t="s">
        <v>32</v>
      </c>
      <c r="E17" t="s">
        <v>46</v>
      </c>
    </row>
    <row r="18" spans="1:5" x14ac:dyDescent="0.3">
      <c r="A18" t="s">
        <v>22</v>
      </c>
      <c r="B18" t="s">
        <v>50</v>
      </c>
      <c r="C18" t="s">
        <v>39</v>
      </c>
      <c r="D18" t="s">
        <v>33</v>
      </c>
      <c r="E18" t="s">
        <v>45</v>
      </c>
    </row>
    <row r="19" spans="1:5" x14ac:dyDescent="0.3">
      <c r="A19" t="s">
        <v>23</v>
      </c>
      <c r="B19" t="s">
        <v>50</v>
      </c>
      <c r="C19" t="s">
        <v>37</v>
      </c>
      <c r="D19" t="s">
        <v>34</v>
      </c>
      <c r="E19" t="s">
        <v>44</v>
      </c>
    </row>
    <row r="20" spans="1:5" x14ac:dyDescent="0.3">
      <c r="A20" t="s">
        <v>24</v>
      </c>
      <c r="B20" t="s">
        <v>50</v>
      </c>
      <c r="C20" t="s">
        <v>39</v>
      </c>
      <c r="D20" t="s">
        <v>32</v>
      </c>
      <c r="E20" t="s">
        <v>44</v>
      </c>
    </row>
    <row r="21" spans="1:5" x14ac:dyDescent="0.3">
      <c r="A21" t="s">
        <v>25</v>
      </c>
      <c r="B21" t="s">
        <v>50</v>
      </c>
      <c r="C21" t="s">
        <v>37</v>
      </c>
      <c r="D21" t="s">
        <v>32</v>
      </c>
      <c r="E21" t="s">
        <v>45</v>
      </c>
    </row>
    <row r="22" spans="1:5" x14ac:dyDescent="0.3">
      <c r="A22" t="s">
        <v>26</v>
      </c>
      <c r="B22" t="s">
        <v>51</v>
      </c>
      <c r="C22" t="s">
        <v>48</v>
      </c>
      <c r="D22" t="s">
        <v>32</v>
      </c>
      <c r="E22" t="s">
        <v>46</v>
      </c>
    </row>
    <row r="23" spans="1:5" x14ac:dyDescent="0.3">
      <c r="A23" t="s">
        <v>27</v>
      </c>
      <c r="B23" t="s">
        <v>51</v>
      </c>
      <c r="C23" t="s">
        <v>48</v>
      </c>
      <c r="D23" t="s">
        <v>32</v>
      </c>
      <c r="E23" t="s">
        <v>46</v>
      </c>
    </row>
    <row r="24" spans="1:5" x14ac:dyDescent="0.3">
      <c r="A24" t="s">
        <v>28</v>
      </c>
      <c r="B24" t="s">
        <v>51</v>
      </c>
      <c r="C24" t="s">
        <v>38</v>
      </c>
      <c r="D24" t="s">
        <v>33</v>
      </c>
      <c r="E24" t="s">
        <v>44</v>
      </c>
    </row>
    <row r="25" spans="1:5" x14ac:dyDescent="0.3">
      <c r="A25" t="s">
        <v>29</v>
      </c>
      <c r="B25" t="s">
        <v>51</v>
      </c>
      <c r="C25" t="s">
        <v>37</v>
      </c>
      <c r="D25" t="s">
        <v>34</v>
      </c>
      <c r="E25" t="s">
        <v>45</v>
      </c>
    </row>
    <row r="26" spans="1:5" x14ac:dyDescent="0.3">
      <c r="A26" t="s">
        <v>30</v>
      </c>
      <c r="B26" t="s">
        <v>51</v>
      </c>
      <c r="C26" t="s">
        <v>39</v>
      </c>
      <c r="D26" t="s">
        <v>33</v>
      </c>
      <c r="E26" t="s">
        <v>45</v>
      </c>
    </row>
    <row r="27" spans="1:5" x14ac:dyDescent="0.3">
      <c r="A27" t="s">
        <v>31</v>
      </c>
      <c r="B27" t="s">
        <v>50</v>
      </c>
      <c r="C27" t="s">
        <v>37</v>
      </c>
      <c r="D27" t="s">
        <v>35</v>
      </c>
      <c r="E27" t="s">
        <v>46</v>
      </c>
    </row>
    <row r="28" spans="1:5" x14ac:dyDescent="0.3">
      <c r="A28" t="s">
        <v>63</v>
      </c>
      <c r="B28" t="s">
        <v>51</v>
      </c>
      <c r="C28" t="s">
        <v>62</v>
      </c>
      <c r="D28" t="s">
        <v>32</v>
      </c>
      <c r="E28" t="s">
        <v>45</v>
      </c>
    </row>
  </sheetData>
  <dataValidations count="3">
    <dataValidation type="list" allowBlank="1" showInputMessage="1" showErrorMessage="1" sqref="C4:C28">
      <formula1>Position</formula1>
    </dataValidation>
    <dataValidation type="list" allowBlank="1" showInputMessage="1" showErrorMessage="1" sqref="D4:D28">
      <formula1>Status</formula1>
    </dataValidation>
    <dataValidation type="list" allowBlank="1" showInputMessage="1" showErrorMessage="1" sqref="E4:E28">
      <formula1>Departments</formula1>
    </dataValidation>
  </dataValidations>
  <hyperlinks>
    <hyperlink ref="F1" r:id="rId1"/>
  </hyperlinks>
  <pageMargins left="0.7" right="0.7" top="0.75" bottom="0.75" header="0.3" footer="0.3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Percentage of all</vt:lpstr>
      <vt:lpstr>Course analysis</vt:lpstr>
      <vt:lpstr>Data Entry Sheets</vt:lpstr>
      <vt:lpstr>Lists</vt:lpstr>
      <vt:lpstr>Courses</vt:lpstr>
      <vt:lpstr>Departments</vt:lpstr>
      <vt:lpstr>Employees</vt:lpstr>
      <vt:lpstr>Position</vt:lpstr>
      <vt:lpstr>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Walsh</dc:creator>
  <cp:lastModifiedBy>Anne Walsh</cp:lastModifiedBy>
  <dcterms:created xsi:type="dcterms:W3CDTF">2015-08-25T07:47:04Z</dcterms:created>
  <dcterms:modified xsi:type="dcterms:W3CDTF">2017-09-22T10:35:13Z</dcterms:modified>
</cp:coreProperties>
</file>